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dka\Desktop\"/>
    </mc:Choice>
  </mc:AlternateContent>
  <xr:revisionPtr revIDLastSave="0" documentId="8_{DC3C72ED-126E-4432-B3F6-72E02E332CA3}" xr6:coauthVersionLast="40" xr6:coauthVersionMax="40" xr10:uidLastSave="{00000000-0000-0000-0000-000000000000}"/>
  <bookViews>
    <workbookView xWindow="0" yWindow="0" windowWidth="23040" windowHeight="8556" firstSheet="1" activeTab="1" xr2:uid="{00000000-000D-0000-FFFF-FFFF00000000}"/>
  </bookViews>
  <sheets>
    <sheet name="zdroj graf 1. 2." sheetId="2" state="hidden" r:id="rId1"/>
    <sheet name="1" sheetId="48" r:id="rId2"/>
    <sheet name="zdroj graf 3." sheetId="8" state="hidden" r:id="rId3"/>
    <sheet name="zdroj graf 4." sheetId="9" state="hidden" r:id="rId4"/>
    <sheet name="zdrojová data" sheetId="52" state="hidden" r:id="rId5"/>
  </sheets>
  <definedNames>
    <definedName name="_xlnm._FilterDatabase" localSheetId="0">#REF!</definedName>
    <definedName name="_xlnm._FilterDatabase" localSheetId="3" hidden="1">'zdroj graf 4.'!$A$2:$F$22</definedName>
    <definedName name="_xlnm._FilterDatabase" localSheetId="4" hidden="1">'zdrojová data'!$A$2:$J$30</definedName>
    <definedName name="_xlnm._FilterDatabase">#REF!</definedName>
    <definedName name="aa">#REF!</definedName>
    <definedName name="aaa">#REF!</definedName>
    <definedName name="aaaa">#REF!</definedName>
    <definedName name="aaaan">#REF!</definedName>
    <definedName name="aae">#REF!</definedName>
    <definedName name="ab">#REF!</definedName>
    <definedName name="abc">#REF!</definedName>
    <definedName name="abcd">#REF!</definedName>
    <definedName name="adc">#REF!</definedName>
    <definedName name="asd">#REF!</definedName>
    <definedName name="asdf">#REF!</definedName>
    <definedName name="asf">#REF!</definedName>
    <definedName name="ax">#REF!</definedName>
    <definedName name="axx">#REF!</definedName>
    <definedName name="b">#REF!</definedName>
    <definedName name="bb">#REF!</definedName>
    <definedName name="bbb">#REF!</definedName>
    <definedName name="bbbb">#REF!</definedName>
    <definedName name="bx">#REF!</definedName>
    <definedName name="bxb">#REF!</definedName>
    <definedName name="ccc">#REF!</definedName>
    <definedName name="cx">#REF!</definedName>
    <definedName name="cxc">#REF!</definedName>
    <definedName name="_xlnm.Database">#REF!</definedName>
    <definedName name="dd">#REF!</definedName>
    <definedName name="ddd">#REF!</definedName>
    <definedName name="df">#REF!</definedName>
    <definedName name="dx">#REF!</definedName>
    <definedName name="dxd">#REF!</definedName>
    <definedName name="eee">#REF!</definedName>
    <definedName name="eeee">#REF!</definedName>
    <definedName name="ex">#REF!</definedName>
    <definedName name="fff">#REF!</definedName>
    <definedName name="FiltrDatabazze">#REF!</definedName>
    <definedName name="fx">#REF!</definedName>
    <definedName name="ggg">#REF!</definedName>
    <definedName name="ghj">#REF!</definedName>
    <definedName name="gx">#REF!</definedName>
    <definedName name="hhh">#REF!</definedName>
    <definedName name="hx">#REF!</definedName>
    <definedName name="iii">#REF!</definedName>
    <definedName name="iiii">#REF!</definedName>
    <definedName name="iiiin">#REF!</definedName>
    <definedName name="jjj">#REF!</definedName>
    <definedName name="kkk">#REF!</definedName>
    <definedName name="kl">#REF!</definedName>
    <definedName name="kx">#REF!</definedName>
    <definedName name="lb">#REF!</definedName>
    <definedName name="lkl">#REF!</definedName>
    <definedName name="lll">#REF!</definedName>
    <definedName name="lmn">#REF!</definedName>
    <definedName name="lx">#REF!</definedName>
    <definedName name="mx">#REF!</definedName>
    <definedName name="mxm">#REF!</definedName>
    <definedName name="_xlnm.Print_Titles" localSheetId="1">'1'!$39:$39</definedName>
    <definedName name="_xlnm.Print_Titles" localSheetId="4">'zdrojová data'!$2:$2</definedName>
    <definedName name="nnnn">#REF!</definedName>
    <definedName name="nx">#REF!</definedName>
    <definedName name="nxn">#REF!</definedName>
    <definedName name="_xlnm.Print_Area" localSheetId="1">'1'!$A$1:$E$92</definedName>
    <definedName name="_xlnm.Print_Area" localSheetId="0">'zdroj graf 1. 2.'!$A$1:$D$8</definedName>
    <definedName name="_xlnm.Print_Area" localSheetId="2">'zdroj graf 3.'!$A$2:$H$5</definedName>
    <definedName name="_xlnm.Print_Area" localSheetId="3">'zdroj graf 4.'!$A$3:$G$23</definedName>
    <definedName name="_xlnm.Print_Area" localSheetId="4">'zdrojová data'!$D$2:$J$437</definedName>
    <definedName name="_xlnm.Print_Area">#REF!</definedName>
    <definedName name="oi">#REF!</definedName>
    <definedName name="ooo">#REF!</definedName>
    <definedName name="oooo">#REF!</definedName>
    <definedName name="ox">#REF!</definedName>
    <definedName name="PLR_F">#REF!</definedName>
    <definedName name="PLR_H">#REF!</definedName>
    <definedName name="PLRN_H">#REF!</definedName>
    <definedName name="PLRN_R">#REF!</definedName>
    <definedName name="PLRT_H">#REF!</definedName>
    <definedName name="PLRT_R">#REF!</definedName>
    <definedName name="ppp">#REF!</definedName>
    <definedName name="pppp">#REF!</definedName>
    <definedName name="Projekty">#REF!</definedName>
    <definedName name="px">#REF!</definedName>
    <definedName name="qqq">#REF!</definedName>
    <definedName name="qqqq">#REF!</definedName>
    <definedName name="qx">#REF!</definedName>
    <definedName name="rrr">#REF!</definedName>
    <definedName name="rrrr">#REF!</definedName>
    <definedName name="rtz">#REF!</definedName>
    <definedName name="rx">#REF!</definedName>
    <definedName name="S18_CELKEM_R">#REF!</definedName>
    <definedName name="S18_OST_TYP_H">#REF!</definedName>
    <definedName name="S18_OST_TYP_R">#REF!</definedName>
    <definedName name="S18_REZ_SUM_R">#REF!</definedName>
    <definedName name="S18_REZ_TYP_R">#REF!</definedName>
    <definedName name="S18_STV_H">#REF!</definedName>
    <definedName name="S18_STV_R">#REF!</definedName>
    <definedName name="sa">#REF!</definedName>
    <definedName name="ss">#REF!</definedName>
    <definedName name="sss">#REF!</definedName>
    <definedName name="sxs">#REF!</definedName>
    <definedName name="sxx">#REF!</definedName>
    <definedName name="t">#REF!</definedName>
    <definedName name="tas1_REPORT_F">#REF!</definedName>
    <definedName name="tas1_REPORT_H">#REF!</definedName>
    <definedName name="tas1_REPORT_R">#REF!</definedName>
    <definedName name="tas1_STANDARD_F">#REF!</definedName>
    <definedName name="tas1_STANDARD_H">#REF!</definedName>
    <definedName name="tas1_STANDARD_R">#REF!</definedName>
    <definedName name="tas21_REPORT_F">#REF!</definedName>
    <definedName name="tas21_REPORT_H">#REF!</definedName>
    <definedName name="tas21_REPORT_R">#REF!</definedName>
    <definedName name="tas21_STANDARD_F">#REF!</definedName>
    <definedName name="tas21_STANDARD_H">#REF!</definedName>
    <definedName name="tas21_STANDARD_R">#REF!</definedName>
    <definedName name="tas22_REPORT_F">#REF!</definedName>
    <definedName name="tas22_REPORT_H">#REF!</definedName>
    <definedName name="tas22_REPORT_R">#REF!</definedName>
    <definedName name="tas22_STANDARD_F">#REF!</definedName>
    <definedName name="tas22_STANDARD_H">#REF!</definedName>
    <definedName name="tas22_STANDARD_R">#REF!</definedName>
    <definedName name="ttt">#REF!</definedName>
    <definedName name="tttt">#REF!</definedName>
    <definedName name="tx">#REF!</definedName>
    <definedName name="u">#REF!</definedName>
    <definedName name="uio">#REF!</definedName>
    <definedName name="uuu">#REF!</definedName>
    <definedName name="uuuu">#REF!</definedName>
    <definedName name="ux">#REF!</definedName>
    <definedName name="v_operace_naplan_prac_cross_F">#REF!</definedName>
    <definedName name="v_operace_naplan_prac_cross_H">#REF!</definedName>
    <definedName name="v_operace_naplan_prac_cross_R">#REF!</definedName>
    <definedName name="v_operace_naplan_prac_ses_F">#REF!</definedName>
    <definedName name="v_operace_naplan_prac_ses_H">#REF!</definedName>
    <definedName name="v_operace_naplan_prac_ses_R">#REF!</definedName>
    <definedName name="v_operace_naplan_zak_ses_F">#REF!</definedName>
    <definedName name="v_operace_naplan_zak_ses_H">#REF!</definedName>
    <definedName name="v_operace_naplan_zak_ses_R">#REF!</definedName>
    <definedName name="v_prikazy_F">#REF!</definedName>
    <definedName name="v_prikazy_H">#REF!</definedName>
    <definedName name="v_prikazy_R">#REF!</definedName>
    <definedName name="VS_NAKLADY_VYNOSY_F">#REF!</definedName>
    <definedName name="VS_NAKLADY_VYNOSY_H">#REF!</definedName>
    <definedName name="VS_NAKLADY_VYNOSY_R">#REF!</definedName>
    <definedName name="vvv">#REF!</definedName>
    <definedName name="vx">#REF!</definedName>
    <definedName name="vxv">#REF!</definedName>
    <definedName name="www">#REF!</definedName>
    <definedName name="wwww">#REF!</definedName>
    <definedName name="wx">#REF!</definedName>
    <definedName name="xxx">#REF!</definedName>
    <definedName name="xy">#REF!</definedName>
    <definedName name="xyz">#REF!</definedName>
    <definedName name="ybcd">#REF!</definedName>
    <definedName name="zds_CAST_R">#REF!</definedName>
    <definedName name="zds_REPORT_F">#REF!</definedName>
    <definedName name="zds_REPORT_H">#REF!</definedName>
    <definedName name="zds_SUBJEKT_F">#REF!</definedName>
    <definedName name="zds_SUBJEKT_H">#REF!</definedName>
    <definedName name="zxx">#REF!</definedName>
    <definedName name="zzz">#REF!</definedName>
    <definedName name="zz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9" l="1"/>
  <c r="C19" i="9"/>
  <c r="C21" i="9"/>
  <c r="H3" i="8"/>
  <c r="H5" i="8" s="1"/>
  <c r="H5" i="2"/>
  <c r="H7" i="2" s="1"/>
  <c r="H419" i="52"/>
  <c r="H433" i="52" s="1"/>
  <c r="F3" i="52"/>
  <c r="J3" i="52"/>
  <c r="J4" i="52"/>
  <c r="J5" i="52"/>
  <c r="H6" i="52"/>
  <c r="I6" i="52"/>
  <c r="J6" i="52"/>
  <c r="J7" i="52"/>
  <c r="J8" i="52"/>
  <c r="J9" i="52"/>
  <c r="H9" i="52"/>
  <c r="H437" i="52" s="1"/>
  <c r="I9" i="52"/>
  <c r="J10" i="52"/>
  <c r="J11" i="52"/>
  <c r="J12" i="52"/>
  <c r="H12" i="52"/>
  <c r="I12" i="52"/>
  <c r="J13" i="52"/>
  <c r="J14" i="52"/>
  <c r="J15" i="52"/>
  <c r="J16" i="52"/>
  <c r="H17" i="52"/>
  <c r="I17" i="52"/>
  <c r="J18" i="52"/>
  <c r="J19" i="52"/>
  <c r="J20" i="52" s="1"/>
  <c r="H20" i="52"/>
  <c r="I20" i="52"/>
  <c r="J21" i="52"/>
  <c r="J22" i="52" s="1"/>
  <c r="H22" i="52"/>
  <c r="I22" i="52"/>
  <c r="J23" i="52"/>
  <c r="J35" i="52" s="1"/>
  <c r="J24" i="52"/>
  <c r="J25" i="52"/>
  <c r="J26" i="52"/>
  <c r="J27" i="52"/>
  <c r="J28" i="52"/>
  <c r="J29" i="52"/>
  <c r="J30" i="52"/>
  <c r="J31" i="52"/>
  <c r="J32" i="52"/>
  <c r="J33" i="52"/>
  <c r="J34" i="52"/>
  <c r="H35" i="52"/>
  <c r="I35" i="52"/>
  <c r="J36" i="52"/>
  <c r="J37" i="52"/>
  <c r="J38" i="52"/>
  <c r="J39" i="52"/>
  <c r="J40" i="52"/>
  <c r="J41" i="52"/>
  <c r="J42" i="52"/>
  <c r="J43" i="52"/>
  <c r="J44" i="52"/>
  <c r="J45" i="52"/>
  <c r="J46" i="52"/>
  <c r="J47" i="52"/>
  <c r="J48" i="52"/>
  <c r="J49" i="52"/>
  <c r="J50" i="52"/>
  <c r="J51" i="52"/>
  <c r="J52" i="52"/>
  <c r="J53" i="52"/>
  <c r="J54" i="52"/>
  <c r="H55" i="52"/>
  <c r="I55" i="52"/>
  <c r="J56" i="52"/>
  <c r="J59" i="52" s="1"/>
  <c r="J57" i="52"/>
  <c r="J58" i="52"/>
  <c r="H59" i="52"/>
  <c r="I59" i="52"/>
  <c r="J60" i="52"/>
  <c r="J61" i="52" s="1"/>
  <c r="H61" i="52"/>
  <c r="I61" i="52"/>
  <c r="J62" i="52"/>
  <c r="J63" i="52" s="1"/>
  <c r="H63" i="52"/>
  <c r="I63" i="52"/>
  <c r="J64" i="52"/>
  <c r="J65" i="52" s="1"/>
  <c r="H65" i="52"/>
  <c r="I65" i="52"/>
  <c r="J66" i="52"/>
  <c r="J67" i="52" s="1"/>
  <c r="H67" i="52"/>
  <c r="I67" i="52"/>
  <c r="J68" i="52"/>
  <c r="J69" i="52" s="1"/>
  <c r="H69" i="52"/>
  <c r="I69" i="52"/>
  <c r="J70" i="52"/>
  <c r="J71" i="52"/>
  <c r="J72" i="52"/>
  <c r="H72" i="52"/>
  <c r="I72" i="52"/>
  <c r="J73" i="52"/>
  <c r="J74" i="52"/>
  <c r="J75" i="52" s="1"/>
  <c r="H75" i="52"/>
  <c r="I75" i="52"/>
  <c r="J76" i="52"/>
  <c r="J77" i="52"/>
  <c r="J78" i="52"/>
  <c r="J79" i="52"/>
  <c r="J80" i="52"/>
  <c r="J81" i="52"/>
  <c r="J82" i="52"/>
  <c r="H83" i="52"/>
  <c r="I83" i="52"/>
  <c r="J84" i="52"/>
  <c r="J85" i="52"/>
  <c r="J86" i="52"/>
  <c r="H86" i="52"/>
  <c r="I86" i="52"/>
  <c r="J87" i="52"/>
  <c r="J88" i="52"/>
  <c r="H88" i="52"/>
  <c r="I88" i="52"/>
  <c r="J89" i="52"/>
  <c r="J90" i="52"/>
  <c r="H90" i="52"/>
  <c r="I90" i="52"/>
  <c r="J91" i="52"/>
  <c r="J92" i="52"/>
  <c r="H92" i="52"/>
  <c r="I92" i="52"/>
  <c r="J93" i="52"/>
  <c r="J94" i="52"/>
  <c r="J95" i="52" s="1"/>
  <c r="H95" i="52"/>
  <c r="I95" i="52"/>
  <c r="J96" i="52"/>
  <c r="J97" i="52" s="1"/>
  <c r="H97" i="52"/>
  <c r="I97" i="52"/>
  <c r="J98" i="52"/>
  <c r="J99" i="52" s="1"/>
  <c r="H99" i="52"/>
  <c r="I99" i="52"/>
  <c r="J100" i="52"/>
  <c r="J101" i="52" s="1"/>
  <c r="H101" i="52"/>
  <c r="I101" i="52"/>
  <c r="J102" i="52"/>
  <c r="J103" i="52" s="1"/>
  <c r="H103" i="52"/>
  <c r="I103" i="52"/>
  <c r="J104" i="52"/>
  <c r="J107" i="52" s="1"/>
  <c r="J105" i="52"/>
  <c r="J106" i="52"/>
  <c r="H107" i="52"/>
  <c r="I107" i="52"/>
  <c r="J108" i="52"/>
  <c r="J109" i="52"/>
  <c r="J110" i="52"/>
  <c r="J111" i="52" s="1"/>
  <c r="H111" i="52"/>
  <c r="I111" i="52"/>
  <c r="J112" i="52"/>
  <c r="J113" i="52" s="1"/>
  <c r="H113" i="52"/>
  <c r="I113" i="52"/>
  <c r="J114" i="52"/>
  <c r="J115" i="52" s="1"/>
  <c r="H115" i="52"/>
  <c r="I115" i="52"/>
  <c r="J116" i="52"/>
  <c r="J117" i="52" s="1"/>
  <c r="H117" i="52"/>
  <c r="I117" i="52"/>
  <c r="J118" i="52"/>
  <c r="H119" i="52"/>
  <c r="I119" i="52"/>
  <c r="J119" i="52"/>
  <c r="J120" i="52"/>
  <c r="H121" i="52"/>
  <c r="I121" i="52"/>
  <c r="J121" i="52"/>
  <c r="J122" i="52"/>
  <c r="H123" i="52"/>
  <c r="I123" i="52"/>
  <c r="J123" i="52"/>
  <c r="J124" i="52"/>
  <c r="H125" i="52"/>
  <c r="I125" i="52"/>
  <c r="J125" i="52"/>
  <c r="J126" i="52"/>
  <c r="H127" i="52"/>
  <c r="I127" i="52"/>
  <c r="J127" i="52"/>
  <c r="J128" i="52"/>
  <c r="J131" i="52" s="1"/>
  <c r="J129" i="52"/>
  <c r="J130" i="52"/>
  <c r="H131" i="52"/>
  <c r="I131" i="52"/>
  <c r="J132" i="52"/>
  <c r="J133" i="52" s="1"/>
  <c r="H133" i="52"/>
  <c r="I133" i="52"/>
  <c r="J134" i="52"/>
  <c r="J135" i="52"/>
  <c r="J136" i="52"/>
  <c r="J137" i="52"/>
  <c r="H138" i="52"/>
  <c r="I138" i="52"/>
  <c r="J139" i="52"/>
  <c r="J140" i="52"/>
  <c r="H140" i="52"/>
  <c r="I140" i="52"/>
  <c r="J141" i="52"/>
  <c r="J142" i="52"/>
  <c r="J143" i="52" s="1"/>
  <c r="H143" i="52"/>
  <c r="I143" i="52"/>
  <c r="J144" i="52"/>
  <c r="J145" i="52" s="1"/>
  <c r="H145" i="52"/>
  <c r="I145" i="52"/>
  <c r="J146" i="52"/>
  <c r="J147" i="52" s="1"/>
  <c r="H147" i="52"/>
  <c r="I147" i="52"/>
  <c r="J148" i="52"/>
  <c r="J149" i="52"/>
  <c r="J151" i="52"/>
  <c r="J152" i="52"/>
  <c r="H153" i="52"/>
  <c r="I153" i="52"/>
  <c r="J154" i="52"/>
  <c r="J155" i="52"/>
  <c r="H155" i="52"/>
  <c r="I155" i="52"/>
  <c r="J156" i="52"/>
  <c r="J157" i="52"/>
  <c r="J158" i="52"/>
  <c r="J159" i="52"/>
  <c r="J160" i="52"/>
  <c r="J161" i="52"/>
  <c r="J162" i="52"/>
  <c r="J163" i="52"/>
  <c r="J164" i="52"/>
  <c r="J165" i="52"/>
  <c r="J166" i="52"/>
  <c r="J167" i="52"/>
  <c r="J168" i="52"/>
  <c r="J169" i="52"/>
  <c r="J170" i="52"/>
  <c r="J171" i="52"/>
  <c r="H171" i="52"/>
  <c r="I171" i="52"/>
  <c r="J172" i="52"/>
  <c r="J173" i="52"/>
  <c r="J174" i="52"/>
  <c r="H175" i="52"/>
  <c r="I175" i="52"/>
  <c r="J176" i="52"/>
  <c r="J177" i="52"/>
  <c r="H177" i="52"/>
  <c r="I177" i="52"/>
  <c r="J178" i="52"/>
  <c r="J179" i="52"/>
  <c r="J180" i="52"/>
  <c r="J199" i="52" s="1"/>
  <c r="J181" i="52"/>
  <c r="J182" i="52"/>
  <c r="J183" i="52"/>
  <c r="J184" i="52"/>
  <c r="J185" i="52"/>
  <c r="J186" i="52"/>
  <c r="J187" i="52"/>
  <c r="J188" i="52"/>
  <c r="J189" i="52"/>
  <c r="J190" i="52"/>
  <c r="J191" i="52"/>
  <c r="J192" i="52"/>
  <c r="J193" i="52"/>
  <c r="J194" i="52"/>
  <c r="J195" i="52"/>
  <c r="J196" i="52"/>
  <c r="J197" i="52"/>
  <c r="J198" i="52"/>
  <c r="H199" i="52"/>
  <c r="I199" i="52"/>
  <c r="J200" i="52"/>
  <c r="J201" i="52"/>
  <c r="J202" i="52"/>
  <c r="J209" i="52" s="1"/>
  <c r="J203" i="52"/>
  <c r="J204" i="52"/>
  <c r="J205" i="52"/>
  <c r="J206" i="52"/>
  <c r="J207" i="52"/>
  <c r="J208" i="52"/>
  <c r="H209" i="52"/>
  <c r="I209" i="52"/>
  <c r="J210" i="52"/>
  <c r="H211" i="52"/>
  <c r="I211" i="52"/>
  <c r="J211" i="52"/>
  <c r="J212" i="52"/>
  <c r="J213" i="52"/>
  <c r="J214" i="52" s="1"/>
  <c r="H214" i="52"/>
  <c r="I214" i="52"/>
  <c r="J215" i="52"/>
  <c r="J216" i="52"/>
  <c r="J217" i="52" s="1"/>
  <c r="H217" i="52"/>
  <c r="I217" i="52"/>
  <c r="J218" i="52"/>
  <c r="J219" i="52" s="1"/>
  <c r="H219" i="52"/>
  <c r="I219" i="52"/>
  <c r="J220" i="52"/>
  <c r="J222" i="52"/>
  <c r="J223" i="52" s="1"/>
  <c r="H223" i="52"/>
  <c r="I223" i="52"/>
  <c r="J224" i="52"/>
  <c r="J233" i="52" s="1"/>
  <c r="J225" i="52"/>
  <c r="J226" i="52"/>
  <c r="J227" i="52"/>
  <c r="J228" i="52"/>
  <c r="J229" i="52"/>
  <c r="J230" i="52"/>
  <c r="J231" i="52"/>
  <c r="J232" i="52"/>
  <c r="H233" i="52"/>
  <c r="I233" i="52"/>
  <c r="J234" i="52"/>
  <c r="J235" i="52"/>
  <c r="J236" i="52"/>
  <c r="J237" i="52"/>
  <c r="J238" i="52"/>
  <c r="J239" i="52"/>
  <c r="H240" i="52"/>
  <c r="I240" i="52"/>
  <c r="J240" i="52"/>
  <c r="J241" i="52"/>
  <c r="H242" i="52"/>
  <c r="I242" i="52"/>
  <c r="J242" i="52"/>
  <c r="J243" i="52"/>
  <c r="H244" i="52"/>
  <c r="I244" i="52"/>
  <c r="J244" i="52"/>
  <c r="J245" i="52"/>
  <c r="J246" i="52"/>
  <c r="J247" i="52" s="1"/>
  <c r="H247" i="52"/>
  <c r="I247" i="52"/>
  <c r="J248" i="52"/>
  <c r="J249" i="52" s="1"/>
  <c r="H249" i="52"/>
  <c r="I249" i="52"/>
  <c r="J250" i="52"/>
  <c r="J251" i="52" s="1"/>
  <c r="H251" i="52"/>
  <c r="I251" i="52"/>
  <c r="J252" i="52"/>
  <c r="J253" i="52" s="1"/>
  <c r="H253" i="52"/>
  <c r="I253" i="52"/>
  <c r="J254" i="52"/>
  <c r="J255" i="52" s="1"/>
  <c r="H255" i="52"/>
  <c r="I255" i="52"/>
  <c r="J256" i="52"/>
  <c r="J257" i="52"/>
  <c r="J260" i="52" s="1"/>
  <c r="J258" i="52"/>
  <c r="J259" i="52"/>
  <c r="H260" i="52"/>
  <c r="I260" i="52"/>
  <c r="J261" i="52"/>
  <c r="H262" i="52"/>
  <c r="I262" i="52"/>
  <c r="J262" i="52"/>
  <c r="J263" i="52"/>
  <c r="H264" i="52"/>
  <c r="I264" i="52"/>
  <c r="J264" i="52"/>
  <c r="J265" i="52"/>
  <c r="H266" i="52"/>
  <c r="I266" i="52"/>
  <c r="J266" i="52"/>
  <c r="J267" i="52"/>
  <c r="H268" i="52"/>
  <c r="I268" i="52"/>
  <c r="J268" i="52"/>
  <c r="J269" i="52"/>
  <c r="J270" i="52"/>
  <c r="J271" i="52"/>
  <c r="J272" i="52"/>
  <c r="J273" i="52"/>
  <c r="J274" i="52"/>
  <c r="J275" i="52"/>
  <c r="H276" i="52"/>
  <c r="I276" i="52"/>
  <c r="J277" i="52"/>
  <c r="J278" i="52"/>
  <c r="J279" i="52"/>
  <c r="J280" i="52"/>
  <c r="J281" i="52"/>
  <c r="H282" i="52"/>
  <c r="I282" i="52"/>
  <c r="J283" i="52"/>
  <c r="J284" i="52"/>
  <c r="J285" i="52"/>
  <c r="J286" i="52"/>
  <c r="J287" i="52"/>
  <c r="J288" i="52"/>
  <c r="J289" i="52"/>
  <c r="H290" i="52"/>
  <c r="I290" i="52"/>
  <c r="J290" i="52"/>
  <c r="H291" i="52"/>
  <c r="J291" i="52"/>
  <c r="J292" i="52"/>
  <c r="J293" i="52"/>
  <c r="J296" i="52" s="1"/>
  <c r="J294" i="52"/>
  <c r="J295" i="52"/>
  <c r="H296" i="52"/>
  <c r="I296" i="52"/>
  <c r="J297" i="52"/>
  <c r="J298" i="52"/>
  <c r="H298" i="52"/>
  <c r="I298" i="52"/>
  <c r="J299" i="52"/>
  <c r="J300" i="52"/>
  <c r="J301" i="52"/>
  <c r="J302" i="52"/>
  <c r="J303" i="52"/>
  <c r="J304" i="52"/>
  <c r="H305" i="52"/>
  <c r="I305" i="52"/>
  <c r="J306" i="52"/>
  <c r="J307" i="52"/>
  <c r="J308" i="52" s="1"/>
  <c r="H308" i="52"/>
  <c r="I308" i="52"/>
  <c r="J309" i="52"/>
  <c r="J310" i="52" s="1"/>
  <c r="H310" i="52"/>
  <c r="I310" i="52"/>
  <c r="J311" i="52"/>
  <c r="J312" i="52" s="1"/>
  <c r="H312" i="52"/>
  <c r="I312" i="52"/>
  <c r="J313" i="52"/>
  <c r="J314" i="52" s="1"/>
  <c r="H314" i="52"/>
  <c r="I314" i="52"/>
  <c r="J315" i="52"/>
  <c r="J316" i="52" s="1"/>
  <c r="H316" i="52"/>
  <c r="I316" i="52"/>
  <c r="J317" i="52"/>
  <c r="J318" i="52" s="1"/>
  <c r="H318" i="52"/>
  <c r="I318" i="52"/>
  <c r="J319" i="52"/>
  <c r="J321" i="52" s="1"/>
  <c r="J320" i="52"/>
  <c r="H321" i="52"/>
  <c r="I321" i="52"/>
  <c r="J322" i="52"/>
  <c r="J323" i="52"/>
  <c r="J324" i="52" s="1"/>
  <c r="H324" i="52"/>
  <c r="I324" i="52"/>
  <c r="J325" i="52"/>
  <c r="J326" i="52"/>
  <c r="J327" i="52"/>
  <c r="J332" i="52" s="1"/>
  <c r="J328" i="52"/>
  <c r="J329" i="52"/>
  <c r="J330" i="52"/>
  <c r="J331" i="52"/>
  <c r="H332" i="52"/>
  <c r="I332" i="52"/>
  <c r="J333" i="52"/>
  <c r="J337" i="52" s="1"/>
  <c r="J334" i="52"/>
  <c r="J335" i="52"/>
  <c r="J336" i="52"/>
  <c r="H337" i="52"/>
  <c r="I337" i="52"/>
  <c r="J338" i="52"/>
  <c r="J339" i="52" s="1"/>
  <c r="H339" i="52"/>
  <c r="I339" i="52"/>
  <c r="J340" i="52"/>
  <c r="J341" i="52" s="1"/>
  <c r="H341" i="52"/>
  <c r="I341" i="52"/>
  <c r="J342" i="52"/>
  <c r="J343" i="52" s="1"/>
  <c r="H343" i="52"/>
  <c r="I343" i="52"/>
  <c r="J344" i="52"/>
  <c r="J345" i="52" s="1"/>
  <c r="H345" i="52"/>
  <c r="I345" i="52"/>
  <c r="J346" i="52"/>
  <c r="J347" i="52"/>
  <c r="J356" i="52" s="1"/>
  <c r="J348" i="52"/>
  <c r="J349" i="52"/>
  <c r="J350" i="52"/>
  <c r="J351" i="52"/>
  <c r="J352" i="52"/>
  <c r="J353" i="52"/>
  <c r="J354" i="52"/>
  <c r="J355" i="52"/>
  <c r="H356" i="52"/>
  <c r="I356" i="52"/>
  <c r="J357" i="52"/>
  <c r="J366" i="52" s="1"/>
  <c r="J358" i="52"/>
  <c r="J359" i="52"/>
  <c r="J360" i="52"/>
  <c r="J361" i="52"/>
  <c r="J362" i="52"/>
  <c r="J363" i="52"/>
  <c r="J364" i="52"/>
  <c r="J365" i="52"/>
  <c r="H366" i="52"/>
  <c r="I366" i="52"/>
  <c r="J367" i="52"/>
  <c r="J368" i="52" s="1"/>
  <c r="H368" i="52"/>
  <c r="I368" i="52"/>
  <c r="J369" i="52"/>
  <c r="J370" i="52" s="1"/>
  <c r="H370" i="52"/>
  <c r="I370" i="52"/>
  <c r="J371" i="52"/>
  <c r="J374" i="52" s="1"/>
  <c r="J372" i="52"/>
  <c r="J373" i="52"/>
  <c r="H374" i="52"/>
  <c r="I374" i="52"/>
  <c r="J375" i="52"/>
  <c r="J376" i="52" s="1"/>
  <c r="H376" i="52"/>
  <c r="I376" i="52"/>
  <c r="J377" i="52"/>
  <c r="J378" i="52"/>
  <c r="J379" i="52" s="1"/>
  <c r="H379" i="52"/>
  <c r="I379" i="52"/>
  <c r="J380" i="52"/>
  <c r="J383" i="52" s="1"/>
  <c r="J381" i="52"/>
  <c r="J382" i="52"/>
  <c r="H383" i="52"/>
  <c r="I383" i="52"/>
  <c r="J384" i="52"/>
  <c r="J385" i="52"/>
  <c r="J386" i="52"/>
  <c r="J387" i="52"/>
  <c r="J388" i="52"/>
  <c r="J389" i="52"/>
  <c r="J390" i="52"/>
  <c r="H391" i="52"/>
  <c r="I391" i="52"/>
  <c r="J392" i="52"/>
  <c r="J393" i="52"/>
  <c r="J394" i="52"/>
  <c r="J395" i="52"/>
  <c r="J396" i="52"/>
  <c r="J397" i="52"/>
  <c r="J398" i="52"/>
  <c r="J399" i="52"/>
  <c r="J400" i="52"/>
  <c r="J401" i="52"/>
  <c r="J402" i="52"/>
  <c r="J403" i="52"/>
  <c r="H404" i="52"/>
  <c r="I404" i="52"/>
  <c r="J405" i="52"/>
  <c r="J406" i="52"/>
  <c r="J407" i="52"/>
  <c r="J412" i="52" s="1"/>
  <c r="J408" i="52"/>
  <c r="J409" i="52"/>
  <c r="J410" i="52"/>
  <c r="J411" i="52"/>
  <c r="H412" i="52"/>
  <c r="I412" i="52"/>
  <c r="J413" i="52"/>
  <c r="J414" i="52" s="1"/>
  <c r="H414" i="52"/>
  <c r="I414" i="52"/>
  <c r="J415" i="52"/>
  <c r="J416" i="52" s="1"/>
  <c r="H416" i="52"/>
  <c r="I416" i="52"/>
  <c r="H418" i="52"/>
  <c r="I418" i="52"/>
  <c r="J418" i="52"/>
  <c r="J419" i="52"/>
  <c r="J420" i="52"/>
  <c r="J421" i="52"/>
  <c r="J422" i="52"/>
  <c r="J423" i="52"/>
  <c r="J424" i="52"/>
  <c r="J425" i="52"/>
  <c r="J426" i="52"/>
  <c r="J427" i="52"/>
  <c r="J428" i="52"/>
  <c r="J429" i="52"/>
  <c r="J430" i="52"/>
  <c r="J431" i="52"/>
  <c r="J432" i="52"/>
  <c r="I433" i="52"/>
  <c r="J433" i="52"/>
  <c r="J434" i="52"/>
  <c r="H435" i="52"/>
  <c r="I435" i="52"/>
  <c r="J435" i="52"/>
  <c r="B13" i="2"/>
  <c r="C9" i="2"/>
  <c r="G5" i="8"/>
  <c r="E5" i="8"/>
  <c r="F5" i="8"/>
  <c r="C5" i="8"/>
  <c r="D5" i="8"/>
  <c r="B5" i="8"/>
  <c r="G7" i="2"/>
  <c r="F7" i="2"/>
  <c r="E5" i="2"/>
  <c r="D5" i="2"/>
  <c r="C5" i="2"/>
  <c r="B5" i="2"/>
  <c r="D3" i="9"/>
  <c r="E18" i="9"/>
  <c r="F8" i="9"/>
  <c r="D8" i="9" s="1"/>
  <c r="F16" i="9"/>
  <c r="D16" i="9"/>
  <c r="F17" i="9"/>
  <c r="D17" i="9" s="1"/>
  <c r="E17" i="9"/>
  <c r="F6" i="9"/>
  <c r="D6" i="9"/>
  <c r="E6" i="9"/>
  <c r="F14" i="9"/>
  <c r="E14" i="9"/>
  <c r="D14" i="9"/>
  <c r="F21" i="9"/>
  <c r="D21" i="9"/>
  <c r="E21" i="9"/>
  <c r="F22" i="9"/>
  <c r="D22" i="9" s="1"/>
  <c r="E22" i="9"/>
  <c r="F10" i="9"/>
  <c r="D10" i="9"/>
  <c r="E10" i="9"/>
  <c r="F9" i="9"/>
  <c r="E9" i="9"/>
  <c r="D9" i="9"/>
  <c r="F7" i="9"/>
  <c r="D7" i="9" s="1"/>
  <c r="E7" i="9"/>
  <c r="F13" i="9"/>
  <c r="D13" i="9" s="1"/>
  <c r="E13" i="9"/>
  <c r="F11" i="9"/>
  <c r="E11" i="9"/>
  <c r="D11" i="9"/>
  <c r="F5" i="9"/>
  <c r="E5" i="9"/>
  <c r="D5" i="9"/>
  <c r="F20" i="9"/>
  <c r="D20" i="9" s="1"/>
  <c r="E20" i="9"/>
  <c r="F15" i="9"/>
  <c r="D15" i="9"/>
  <c r="F4" i="9"/>
  <c r="E4" i="9"/>
  <c r="D4" i="9"/>
  <c r="F12" i="9"/>
  <c r="E12" i="9"/>
  <c r="D12" i="9"/>
  <c r="F18" i="9"/>
  <c r="D18" i="9" s="1"/>
  <c r="E16" i="9"/>
  <c r="E3" i="9"/>
  <c r="E8" i="9"/>
  <c r="J276" i="52" l="1"/>
  <c r="J83" i="52"/>
  <c r="J55" i="52"/>
  <c r="F19" i="9"/>
  <c r="D19" i="9" s="1"/>
  <c r="J391" i="52"/>
  <c r="J282" i="52"/>
  <c r="J17" i="52"/>
  <c r="J437" i="52" s="1"/>
  <c r="I437" i="52"/>
  <c r="E19" i="9"/>
  <c r="C11" i="2"/>
  <c r="C12" i="2"/>
  <c r="C10" i="2"/>
  <c r="J404" i="52"/>
  <c r="J305" i="52"/>
  <c r="J153" i="52"/>
  <c r="J138" i="52"/>
  <c r="J175" i="52"/>
  <c r="C24" i="9"/>
  <c r="E15" i="9"/>
  <c r="G7" i="9" l="1"/>
  <c r="G11" i="9"/>
  <c r="G4" i="9"/>
  <c r="G8" i="9"/>
  <c r="G12" i="9"/>
  <c r="G16" i="9"/>
  <c r="G20" i="9"/>
  <c r="G5" i="9"/>
  <c r="G9" i="9"/>
  <c r="G13" i="9"/>
  <c r="G17" i="9"/>
  <c r="G21" i="9"/>
  <c r="G18" i="9"/>
  <c r="G6" i="9"/>
  <c r="G22" i="9"/>
  <c r="G10" i="9"/>
  <c r="G14" i="9"/>
  <c r="G19" i="9"/>
  <c r="G1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Správce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Správce:</t>
        </r>
        <r>
          <rPr>
            <sz val="8"/>
            <color indexed="81"/>
            <rFont val="Tahoma"/>
            <family val="2"/>
            <charset val="238"/>
          </rPr>
          <t xml:space="preserve">
Jen pro kontrolu,
pozor na součet v grafu, kdyžtak upravit v grafu ručně</t>
        </r>
      </text>
    </comment>
    <comment ref="B1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Správce:</t>
        </r>
        <r>
          <rPr>
            <sz val="8"/>
            <color indexed="81"/>
            <rFont val="Tahoma"/>
            <family val="2"/>
            <charset val="238"/>
          </rPr>
          <t xml:space="preserve">
Podle tabulky II.2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Správce</author>
  </authors>
  <commentList>
    <comment ref="C3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Podle tab IV.1
</t>
        </r>
      </text>
    </comment>
  </commentList>
</comments>
</file>

<file path=xl/sharedStrings.xml><?xml version="1.0" encoding="utf-8"?>
<sst xmlns="http://schemas.openxmlformats.org/spreadsheetml/2006/main" count="900" uniqueCount="637">
  <si>
    <t>Skutečnost 2011</t>
  </si>
  <si>
    <t>Skutečnost 2012</t>
  </si>
  <si>
    <t>Skutečnost 2013</t>
  </si>
  <si>
    <t>Skutečnost 2014</t>
  </si>
  <si>
    <t>Skutečnost 2015</t>
  </si>
  <si>
    <t>Upravený rozpočet 2016</t>
  </si>
  <si>
    <t>Schválený rozpočet 2017</t>
  </si>
  <si>
    <t>v tis. Kč</t>
  </si>
  <si>
    <t>Vlastní příjmy (daňové, nedaňové, kapitálové)</t>
  </si>
  <si>
    <t>Přijaté dotace na výkon státní správy</t>
  </si>
  <si>
    <t>Celkem příjmy</t>
  </si>
  <si>
    <t>Daňové příjmy</t>
  </si>
  <si>
    <t>Nedaňové příjmy</t>
  </si>
  <si>
    <t>Kapitálové příjmy</t>
  </si>
  <si>
    <t>Přijaté transfery</t>
  </si>
  <si>
    <t>Celkem</t>
  </si>
  <si>
    <t>Návrh rozpočtu Obec Malhostovice - závazné ukazatele rok 2019</t>
  </si>
  <si>
    <t>Položka</t>
  </si>
  <si>
    <t>PŘÍJMY</t>
  </si>
  <si>
    <t>Schválený rozpočet  2018</t>
  </si>
  <si>
    <t>Plnění 1-10/2018</t>
  </si>
  <si>
    <t>Návrh 2019</t>
  </si>
  <si>
    <t>Daň z příjmů fyzických osob ze závislé činnosti a funkčních požitků</t>
  </si>
  <si>
    <t>Daň z příjmů fyzických osob ze samostatné výdělečné činnosti</t>
  </si>
  <si>
    <t>Daň z příjmů fyzických osob z kapitálových výnosů</t>
  </si>
  <si>
    <t>Daň z příjmů právnických osob</t>
  </si>
  <si>
    <t>Daň z příjmů práv.osob obce</t>
  </si>
  <si>
    <t>Daň z přidané hodnoty</t>
  </si>
  <si>
    <t>Odvody za odnětí ze zemědělského půdního fondu</t>
  </si>
  <si>
    <t>Poplatky za odnětí pozemků s funkcí lesa</t>
  </si>
  <si>
    <t>Poplatek za provoz systému shromažďování, sběru, přepravy</t>
  </si>
  <si>
    <t>Poplatek ze psů</t>
  </si>
  <si>
    <t>Poplatek za užívání veřejného prostranství</t>
  </si>
  <si>
    <t>Správní poplatky</t>
  </si>
  <si>
    <t>Daň z hazardních her</t>
  </si>
  <si>
    <t>Daň z nemovitých věcí</t>
  </si>
  <si>
    <t>Neinvestiční transfery ze státního rozpočtu</t>
  </si>
  <si>
    <t>Financování z bankovních přebytků minulých let</t>
  </si>
  <si>
    <t>Paragraf</t>
  </si>
  <si>
    <t>Příjmy z prodeje a pronájmů pozemků</t>
  </si>
  <si>
    <t>Příjmy z poskytování služeb a výrobků</t>
  </si>
  <si>
    <t>Sběr a zpracování druhotných surovin</t>
  </si>
  <si>
    <t>Činnosti knihovnické</t>
  </si>
  <si>
    <t>Ostatní záležitosti kultury</t>
  </si>
  <si>
    <t>Sportovní zařízení</t>
  </si>
  <si>
    <t>Ostatní zájmová činnost</t>
  </si>
  <si>
    <t>Nebytové hospodářství</t>
  </si>
  <si>
    <t>Výstavba a údržba inženýrských sítí</t>
  </si>
  <si>
    <t>Komunální služby a územní rozvoj jinde nezařazené</t>
  </si>
  <si>
    <t>Využívání a zneškodňování komunálních odpadů</t>
  </si>
  <si>
    <t>Péče o vzhled obce a veřejnou zeleň</t>
  </si>
  <si>
    <t>Činnost místní správy</t>
  </si>
  <si>
    <t>Obecné příjmy a výdaje z finančních operací</t>
  </si>
  <si>
    <t>Příjmy celkem</t>
  </si>
  <si>
    <t>VÝDAJE</t>
  </si>
  <si>
    <t>Podnikání a restruktualizace v zemědělství</t>
  </si>
  <si>
    <t>Ozdrav.hosp.zvířat, polních cest a speciálních plodin</t>
  </si>
  <si>
    <t>Podpora ostatních produkčních činností</t>
  </si>
  <si>
    <t>Správa v lesním hospodářství</t>
  </si>
  <si>
    <t>Silnice</t>
  </si>
  <si>
    <t>Ostatní záležitosti pozemních komunikací</t>
  </si>
  <si>
    <t>Ostatní záležitost v silniční dopravě</t>
  </si>
  <si>
    <t>Dopravní obslužnost</t>
  </si>
  <si>
    <t>Pitná voda</t>
  </si>
  <si>
    <t>Odvádění a čištění odpadních vod a nakládání s kaly</t>
  </si>
  <si>
    <t>Úprava drobných vodních toků</t>
  </si>
  <si>
    <t>Osrarní záležitosti spojů</t>
  </si>
  <si>
    <t>Mateřské školy</t>
  </si>
  <si>
    <t>Pořízení, zachování a obnova místních kulturních památek</t>
  </si>
  <si>
    <t>Rozhlas a televize</t>
  </si>
  <si>
    <t>Ostatní záležitosti sdělovacích prostředků</t>
  </si>
  <si>
    <t>Ostatní záležitosti kultury, církví a sděl.prostředků</t>
  </si>
  <si>
    <t>Sportovní zařízení v majetku obce</t>
  </si>
  <si>
    <t>Ostatní tělovýchovná činnost</t>
  </si>
  <si>
    <t>Využití volného času a mládeže</t>
  </si>
  <si>
    <t>Ostatní zájmová činnost a rekreace</t>
  </si>
  <si>
    <t>Veřejné osvětlení</t>
  </si>
  <si>
    <t>Pohřebnictví</t>
  </si>
  <si>
    <t>Územní plánování</t>
  </si>
  <si>
    <t>Územní rozvoj</t>
  </si>
  <si>
    <t>Sběr a svoz nebezpečných odpadů</t>
  </si>
  <si>
    <t>Sběr a svoz komunálních odpadů</t>
  </si>
  <si>
    <t>Sběr a svoz ostatních odpadů</t>
  </si>
  <si>
    <t>Ochrana obyvatelstva</t>
  </si>
  <si>
    <t>Požární ochrana - dobrovolná část</t>
  </si>
  <si>
    <t>Zastupitelstva obcí</t>
  </si>
  <si>
    <t>Pojištění funkčně nespecifikovatelné</t>
  </si>
  <si>
    <t>Ostatní finanční operace</t>
  </si>
  <si>
    <t>Finanční vypořádání minulých let</t>
  </si>
  <si>
    <t>Výdaje celkem</t>
  </si>
  <si>
    <t>Rozpočet - závazné ukazatele byly zpracovány v souladu se zněním §11 zákona č.250/2000 Sb., o rozpočtových pravidlech územních rozpočtů ve znění zákona č. 320/2001 Sb.,</t>
  </si>
  <si>
    <t>č.450/2001 Sb., č.320/2002 Sb., č.421/2004 Sb., 557/2004 Sb., č.635/2004 Sb., č. 138/2006 Sb, č.140/2006 Sb., a č. 245/2006 Sb. a jejich novelizací.</t>
  </si>
  <si>
    <t>V Malhostovicích, dne 16.11.2018</t>
  </si>
  <si>
    <t>Malhostovice 75, 666 03 Tišnov, IČ: 00282057</t>
  </si>
  <si>
    <t>Vyvěšeno: 16. 11. 2018   Sňato:</t>
  </si>
  <si>
    <t>2011</t>
  </si>
  <si>
    <t>2012</t>
  </si>
  <si>
    <t>2013</t>
  </si>
  <si>
    <t>2014</t>
  </si>
  <si>
    <t>2015</t>
  </si>
  <si>
    <t>2016</t>
  </si>
  <si>
    <t>2017</t>
  </si>
  <si>
    <t>Schválený rozpočet 2011</t>
  </si>
  <si>
    <t>Schválený rozpočet 2012</t>
  </si>
  <si>
    <t>Schválený rozpočet 2013</t>
  </si>
  <si>
    <t>Schválený rozpočet 2014</t>
  </si>
  <si>
    <t>Schválený rozpočet 2015</t>
  </si>
  <si>
    <t>Schválený rozpočet 2016</t>
  </si>
  <si>
    <t>Návrh rozpočtu 2017</t>
  </si>
  <si>
    <t>Běžné výdaje</t>
  </si>
  <si>
    <t>Kapitálové výdaje</t>
  </si>
  <si>
    <t xml:space="preserve">Oddíl </t>
  </si>
  <si>
    <t>Název oddílu</t>
  </si>
  <si>
    <t>Civilní připravenost na krizové stavy</t>
  </si>
  <si>
    <t>Všeobecné hospodářské záležitosti a ostatní ekonomické funkce</t>
  </si>
  <si>
    <t>Bezpečnost a veřejný pořádek</t>
  </si>
  <si>
    <t>Zemědělství, lesní hospodářství a rybářství</t>
  </si>
  <si>
    <t>Jiné veřejné služby a činnosti</t>
  </si>
  <si>
    <t>Ochrana životního prostředí</t>
  </si>
  <si>
    <t>Finanční operace</t>
  </si>
  <si>
    <t>Tělovýchova a zájmová činnost</t>
  </si>
  <si>
    <t>Požární ochrana a integrovaný záchranný systém</t>
  </si>
  <si>
    <t>Vodní hospodářství</t>
  </si>
  <si>
    <t>Průmysl, stavebnictví, obchod a služby</t>
  </si>
  <si>
    <t>Kultura, církve a sdělovací prostředky</t>
  </si>
  <si>
    <t>Sociální služby a společné činnosti v sociálním zabezpečení</t>
  </si>
  <si>
    <t>Bydlení, komunální služby a územní rozvoj</t>
  </si>
  <si>
    <t>Zdravotnictví</t>
  </si>
  <si>
    <t>Ostatní činnosti</t>
  </si>
  <si>
    <t xml:space="preserve">Státní moc, státní správa, územní samospráva a politické strany </t>
  </si>
  <si>
    <t>Vzdělávání a školské služby</t>
  </si>
  <si>
    <t>Doprava</t>
  </si>
  <si>
    <t>ORJ</t>
  </si>
  <si>
    <t>Číslo akce/ORG</t>
  </si>
  <si>
    <t>Název akce</t>
  </si>
  <si>
    <t>§</t>
  </si>
  <si>
    <t>Název paragrafu</t>
  </si>
  <si>
    <t>Upravený rozpočet k 31.10.2016</t>
  </si>
  <si>
    <t xml:space="preserve">Podpora rozvoje zemědělství </t>
  </si>
  <si>
    <t>Ostatní zemědělská a potravinářská činnost a rozvoj</t>
  </si>
  <si>
    <t>Nová</t>
  </si>
  <si>
    <t>Dotace Vinařskému fondu</t>
  </si>
  <si>
    <t xml:space="preserve">Dotace Regionální agrární komoře Jihomoravského kraje </t>
  </si>
  <si>
    <t>1019 Celkem</t>
  </si>
  <si>
    <t>Likvidace škod v lesním hospodářství</t>
  </si>
  <si>
    <t>Ostatní záležitosti lesního hospodářství</t>
  </si>
  <si>
    <t>Příspěvky a služby na hospodaření v lesích (dotační program)</t>
  </si>
  <si>
    <t>1039 Celkem</t>
  </si>
  <si>
    <t>Aktualizace územní energetické koncepce JMK</t>
  </si>
  <si>
    <t>Ostatní záležitosti těžebního průmyslu a energetiky</t>
  </si>
  <si>
    <t>Výdaje v oblasti energetiky</t>
  </si>
  <si>
    <t>2119 Celkem</t>
  </si>
  <si>
    <t>Jihomoravské inovační centrum - příspěvek</t>
  </si>
  <si>
    <t>Podpora podnikání a inovací</t>
  </si>
  <si>
    <t>Provoz Kompetenčního centra Kuřim</t>
  </si>
  <si>
    <t>Regionální inovační strategie</t>
  </si>
  <si>
    <t>CEITEC Science Park (udržitelnost projektu)</t>
  </si>
  <si>
    <t>2125 Celkem</t>
  </si>
  <si>
    <t>Prezentace investičních příležitostí / obchodní mise</t>
  </si>
  <si>
    <t>Ostatní odvětvová a oborová opatření</t>
  </si>
  <si>
    <t>Mezinárodní strojírenský veletrh</t>
  </si>
  <si>
    <t>2129 Celkem</t>
  </si>
  <si>
    <t>Zahraniční prezentace JMK - oblast cestovního ruchu</t>
  </si>
  <si>
    <t>Ostatní záležitosti zahraničního obchodu</t>
  </si>
  <si>
    <t>2139 Celkem</t>
  </si>
  <si>
    <t>Propagační materiály JMK, internetová prezentace</t>
  </si>
  <si>
    <t>Cestovní ruch</t>
  </si>
  <si>
    <t>Prezentace JMK na veletrzích cestovního ruchu v ČR</t>
  </si>
  <si>
    <t>Realizace Programu rozvoje cestovního ruchu JMK</t>
  </si>
  <si>
    <t>Příspěvek Centrále cestovního ruchu Jižní Moravy</t>
  </si>
  <si>
    <t>Zkvalitnění služeb turistických informačních center (dotační program)</t>
  </si>
  <si>
    <t>Podpora vzniku destinačních organizací v turistických oblastech (dotační program)</t>
  </si>
  <si>
    <t>Značení turistických cest a cyklotras</t>
  </si>
  <si>
    <t>Thermal Pasohlávky, a.s.</t>
  </si>
  <si>
    <t>Podpora vzpomínkových akcí ve Slavkově u Brna</t>
  </si>
  <si>
    <t xml:space="preserve">Provoz turistické železniční tratě </t>
  </si>
  <si>
    <t>Komunikační kampaň jižní Moravy (udržitelnost projektu)</t>
  </si>
  <si>
    <t>Velká cena Brna</t>
  </si>
  <si>
    <t>2143 Celkem</t>
  </si>
  <si>
    <t>Příspěvek na provoz příspěvkové organizaci Správa a údržba silnic JMK (zajištění běžného provozu)</t>
  </si>
  <si>
    <t>Účelově určený příspěvek na provoz - SÚS JMK - Nízkorychlostní kontrolní vážení</t>
  </si>
  <si>
    <t>Účelově určený příspěvek na provoz  - SÚS JMK - Sanace nehodových míst</t>
  </si>
  <si>
    <t>Silnice (IF JMK)</t>
  </si>
  <si>
    <t>Účelově určený příspěvek na provoz - SÚS JMK - Opravy silnic a mostů</t>
  </si>
  <si>
    <t>Investiční příspěvek - SÚS JMK - Rekonstrukce silnic a mostů</t>
  </si>
  <si>
    <t xml:space="preserve">Investiční příspěvek - SÚS JMK - Projektová příprava  </t>
  </si>
  <si>
    <t>Účelově určený příspěvek na provoz - SÚS JMK - Úhrada nákladů za služby</t>
  </si>
  <si>
    <t xml:space="preserve">Účelově určený příspěvek na provoz - SÚS JMK - Úroky z úvěru  </t>
  </si>
  <si>
    <t>Účelově určený příspěvek na provoz - SÚS JMK - Správa hraničního přechodu Poštorná</t>
  </si>
  <si>
    <t>Účelově určený příspěvek na provoz - SÚS JMK - Protihluková opatření</t>
  </si>
  <si>
    <t>Investiční příspěvek - SÚS JMK - Technické vybavení</t>
  </si>
  <si>
    <t>Účelově určený příspěvek na provoz - SÚS JMK - Mosty</t>
  </si>
  <si>
    <t xml:space="preserve">Investiční příspěvek - SÚS JMK - Jistina úvěru  </t>
  </si>
  <si>
    <t>Investiční příspěvek - SÚS JMK - Výkup pozemků pod silnicemi</t>
  </si>
  <si>
    <t>Účelově určený příspěvek na provoz  - SÚS JMK - Systém hospodaření s vozovkou</t>
  </si>
  <si>
    <t>Výkup pozemků pro obchvat Tuřan</t>
  </si>
  <si>
    <t>Výkup, nabytí a užívání nemovitostí</t>
  </si>
  <si>
    <t>Úhrada nájemného</t>
  </si>
  <si>
    <t>2212 Celkem</t>
  </si>
  <si>
    <t>Zažít kraj vína a památek na kole (udržitelnost projektu)</t>
  </si>
  <si>
    <t>Podpora rozvoje cykloturistiky v JMK (dotační program)</t>
  </si>
  <si>
    <t>Podpora udržování čistoty cyklistických komunikací (dotační program)</t>
  </si>
  <si>
    <t>2219 Celkem</t>
  </si>
  <si>
    <t>Dopravní obslužnost v JMK - autobusová doprava</t>
  </si>
  <si>
    <t>Provoz veřejné silniční dopravy</t>
  </si>
  <si>
    <t>2221 Celkem</t>
  </si>
  <si>
    <t xml:space="preserve">BESIP - prevence v oblasti bezpečnosti provozu </t>
  </si>
  <si>
    <t>Bezpečnost silničního provozu</t>
  </si>
  <si>
    <t>2223 Celkem</t>
  </si>
  <si>
    <t xml:space="preserve">Podpora vodních cest a plavby  </t>
  </si>
  <si>
    <t>Vodní cesty</t>
  </si>
  <si>
    <t>2231 Celkem</t>
  </si>
  <si>
    <t>Dopravní obslužnost v JMK - železniční doprava</t>
  </si>
  <si>
    <t>Provoz veřejné železniční dopravy</t>
  </si>
  <si>
    <t>2242 Celkem</t>
  </si>
  <si>
    <t>Zástupce zadavatele - Pořízení nových železničních vozidel</t>
  </si>
  <si>
    <t>Drážní vozidla</t>
  </si>
  <si>
    <t>2243 Celkem</t>
  </si>
  <si>
    <t>Podpora rozvoje železniční sítě</t>
  </si>
  <si>
    <t>Ostatní záležitosti železniční dopravy</t>
  </si>
  <si>
    <t>Železniční uzel Brno - terminály, severojižní diametr - koncepce</t>
  </si>
  <si>
    <t>2249 Celkem</t>
  </si>
  <si>
    <t xml:space="preserve">Výdaje refundované formou nájemného Letištěm Brno             </t>
  </si>
  <si>
    <t>Letiště</t>
  </si>
  <si>
    <t>Komplexní zabezpečení Letiště Brno - objekt HZS</t>
  </si>
  <si>
    <t>Letiště (IF JMK)</t>
  </si>
  <si>
    <t>2251 Celkem</t>
  </si>
  <si>
    <t>Dopravní obslužnost v rámci Integrovaného dopravního systému</t>
  </si>
  <si>
    <t>Ostatní záležitosti v dopravě (FIDS)</t>
  </si>
  <si>
    <t>Podklady pro rozvoj kvality silnic II. a III. třídy</t>
  </si>
  <si>
    <t>Ostatní záležitosti v dopravě</t>
  </si>
  <si>
    <t>Projektová příprava terminálů a zastávek Integrovaného dopravního systému JMK</t>
  </si>
  <si>
    <t>Odstraňování nezákonných reklam u silnic I. třídy</t>
  </si>
  <si>
    <t>Financování společnosti KORDIS JMK</t>
  </si>
  <si>
    <t>Integrovaný dopravní systém JMK - právní a poradenské služby</t>
  </si>
  <si>
    <t xml:space="preserve">Dotace III/37937 Blansko přemostění     </t>
  </si>
  <si>
    <t>2299 Celkem</t>
  </si>
  <si>
    <t>Dotační program vodního hospodářství - vodovody</t>
  </si>
  <si>
    <t>Pitná voda (ZÚVH JMK)</t>
  </si>
  <si>
    <t>Přeplatky za odebrané množství podzemní vody</t>
  </si>
  <si>
    <t>2310 Celkem</t>
  </si>
  <si>
    <t>Vodohospodářské stavby - kanalizace a čističky odpadních vod (dotační program)</t>
  </si>
  <si>
    <t>Odvádění a čištění odpadních vod a nakládání s kaly (ZÚVH JMK)</t>
  </si>
  <si>
    <t>2321 Celkem</t>
  </si>
  <si>
    <t>Kontrolní rozbory vody</t>
  </si>
  <si>
    <t>Prevence znečisťování vody</t>
  </si>
  <si>
    <t>2322 Celkem</t>
  </si>
  <si>
    <t>Aktualizace Plánu rozvoje vodovodů a kanalizací JMK</t>
  </si>
  <si>
    <t>Ostatní záležitosti vodního hospodářství</t>
  </si>
  <si>
    <t>2399 Celkem</t>
  </si>
  <si>
    <t xml:space="preserve">Podpora malého a středního podnikání </t>
  </si>
  <si>
    <t>Podpora podnikání</t>
  </si>
  <si>
    <t xml:space="preserve">Dotační program pro začínající podnikatele  </t>
  </si>
  <si>
    <t>2510 Celkem</t>
  </si>
  <si>
    <t>Účelově určený příspěvek na provoz - Lužánky - středisko volného času Brno, příspěvková organizace - Firemní školka</t>
  </si>
  <si>
    <t>3111 Celkem</t>
  </si>
  <si>
    <t>x</t>
  </si>
  <si>
    <t xml:space="preserve">Příspěvky na provoz zřízeným příspěvkovým organizacím (zajištění běžného provozu) </t>
  </si>
  <si>
    <t>Mateřské školy pro děti se speciálními vzdělávacími potřebami</t>
  </si>
  <si>
    <t>3112 Celkem</t>
  </si>
  <si>
    <t>Základní školy pro žáky se speciálními vzdělávacími potřebami</t>
  </si>
  <si>
    <t>3114 Celkem</t>
  </si>
  <si>
    <t>Gymnázia</t>
  </si>
  <si>
    <t>3121 Celkem</t>
  </si>
  <si>
    <t>Střední odborné školy</t>
  </si>
  <si>
    <t>Účelově určený příspěvek na provoz - Střední průmyslová škola Edvarda Beneše a Obchodní akademie Břeclav, příspěvková organizace - Detašované pracoviště JMK</t>
  </si>
  <si>
    <t xml:space="preserve">Účelově určené příspěvky na provoz zřízeným  příspěvkovým organizacím - Údržba a provoz budov do doby prodeje </t>
  </si>
  <si>
    <t>3122 Celkem</t>
  </si>
  <si>
    <t>Střední školy poskytující střední vzdělání s výučním listem</t>
  </si>
  <si>
    <t xml:space="preserve">Účelově určený příspěvek na provoz - Střední škola stavebních řemesel Brno-Bosonohy, příspěvková organizace - Centrum vzdělávání všem </t>
  </si>
  <si>
    <t>3123 Celkem</t>
  </si>
  <si>
    <t>Střední školy a konzervatoře pro žáky se speciálními vzdělávacími potřebami</t>
  </si>
  <si>
    <t>3124 Celkem</t>
  </si>
  <si>
    <t>Střediska praktického vyučování a školní hospodářství</t>
  </si>
  <si>
    <t>3125 Celkem</t>
  </si>
  <si>
    <t>Konzervatoře</t>
  </si>
  <si>
    <t>3126 Celkem</t>
  </si>
  <si>
    <t>Sportovní školy - gymnázia</t>
  </si>
  <si>
    <t>3128 Celkem</t>
  </si>
  <si>
    <t>Dětské domovy</t>
  </si>
  <si>
    <t>3133 Celkem</t>
  </si>
  <si>
    <t>Školní stravování</t>
  </si>
  <si>
    <t>3141 Celkem</t>
  </si>
  <si>
    <t>Školní družiny a kluby</t>
  </si>
  <si>
    <t>3143 Celkem</t>
  </si>
  <si>
    <t>Internáty</t>
  </si>
  <si>
    <t>3145 Celkem</t>
  </si>
  <si>
    <t>Zařízení výchovného poradenství</t>
  </si>
  <si>
    <t>Účelově určený příspěvek na provoz - Pedagogicko-psychologická poradna Brno, příspěvková organizace - Poradenské centrum pro drogové a jiné závislosti</t>
  </si>
  <si>
    <t>Vybavení pedagogicko psychologických poraden a speciálních center diagnostickými nástroji</t>
  </si>
  <si>
    <t>3146 Celkem</t>
  </si>
  <si>
    <t>Domovy mládeže</t>
  </si>
  <si>
    <t>3147 Celkem</t>
  </si>
  <si>
    <t>Ostatní zařízení související s výchovou a vzděláváním mládeže</t>
  </si>
  <si>
    <t>Účelově určený příspěvek na provoz - Středisko služeb školám a Zařízení pro další vzdělávání pedagogických pracovníků Brno, příspěvková organizace - Provoz nemovitosti na České 11, Brno</t>
  </si>
  <si>
    <t xml:space="preserve">Účelově určený příspěvek na provoz - Střední škola stavebních řemesel Brno-Bosonohy, příspěvková organizace - Regionální vzdělávací centrum stavebních řemesel JMK </t>
  </si>
  <si>
    <t>Rekonstrukce objektu Česká 11</t>
  </si>
  <si>
    <t>Ostatní zařízení související s výchovou a vzděláváním mládeže (IF JMK)</t>
  </si>
  <si>
    <t>3149 Celkem</t>
  </si>
  <si>
    <t>Vyšší odborné školy</t>
  </si>
  <si>
    <t>3150 Celkem</t>
  </si>
  <si>
    <t>Základní umělecké školy</t>
  </si>
  <si>
    <t>Účelově určený příspěvek na provoz - Základní umělecká škola Brno, Smetanova 8, příspěvková organizace - Projekt Mozartovy děti</t>
  </si>
  <si>
    <t>3231 Celkem</t>
  </si>
  <si>
    <t>Jazykové školy s právem státní jazykové zkoušky</t>
  </si>
  <si>
    <t>3232 Celkem</t>
  </si>
  <si>
    <t>Střediska volného času</t>
  </si>
  <si>
    <t>3233 Celkem</t>
  </si>
  <si>
    <t>Multietnická setkání</t>
  </si>
  <si>
    <t>Vzdělávání národnostních menšin a multikulturní výchova</t>
  </si>
  <si>
    <t>Festival národů Podyjí (dotační program)</t>
  </si>
  <si>
    <t>Podpora vzdělávání národnostních menšin (dotační program)</t>
  </si>
  <si>
    <t>Podpora romských iniciativ (dotační program)</t>
  </si>
  <si>
    <r>
      <t>Služby psychologů a speciálních pedagogů</t>
    </r>
    <r>
      <rPr>
        <strike/>
        <sz val="10"/>
        <rFont val="Arial"/>
        <family val="2"/>
        <charset val="238"/>
      </rPr>
      <t xml:space="preserve"> </t>
    </r>
  </si>
  <si>
    <t>3292 Celkem</t>
  </si>
  <si>
    <t>Zařízení pro další vzdělávání pedagogických pracovníků</t>
  </si>
  <si>
    <t>3294 Celkem</t>
  </si>
  <si>
    <t xml:space="preserve">Příspěvky na provoz zřízeným příspěvkovým organizacím v oblasti kultury (zajištění běžného provozu) </t>
  </si>
  <si>
    <t>Ostatní záležitosti vzdělávání</t>
  </si>
  <si>
    <t>Účelově určený příspěvek na provoz - Moravian Science Centre Brno - Pronájem dočasné expozice</t>
  </si>
  <si>
    <t>Účelově určený příspěvek na provoz - Moravian Science Centre Brno - Leasing automobilu</t>
  </si>
  <si>
    <t>Účelově určený příspěvek na provoz - Moravian Science Centre Brno - Filmové licence</t>
  </si>
  <si>
    <t>Investiční příspěvek - Moravian Science Centre Brno - Doplnění permanentní expozice</t>
  </si>
  <si>
    <t>Ostatní záležitosti vzdělávání (IF JMK)</t>
  </si>
  <si>
    <t>Podpora talentů v přírodovědných a technických oborech ve slovensko-českém příhraničí (udržitelnost projektu)</t>
  </si>
  <si>
    <t>Prezentace odborného vzdělávání v obchodním centru Olympia Brno</t>
  </si>
  <si>
    <t>Dotace - Masarykova univerzita</t>
  </si>
  <si>
    <t>Podpora prezentačních aktivit zaměřených na zdravý životní styl žáků škol</t>
  </si>
  <si>
    <t>Lékařské prohlídky</t>
  </si>
  <si>
    <t>Účelově určený příspěvek na provoz - Lipka - školské zařízení pro environmentální vzdělávání Brno, příspěvková organizace - Environmentální vzdělávání</t>
  </si>
  <si>
    <t>Síť zdravých škol (dotační program)</t>
  </si>
  <si>
    <t>Stipendia pro žáky v učebních oborech</t>
  </si>
  <si>
    <t>Příspěvek na krytí přímých výdajů na vzdělávání</t>
  </si>
  <si>
    <t>Individuální dotace a dary</t>
  </si>
  <si>
    <t>3299 Celkem</t>
  </si>
  <si>
    <t xml:space="preserve">Dotace Mezinárodnímu centru slovanské hudby, o.p.s. - Concentus Moraviae </t>
  </si>
  <si>
    <t>Hudební činnost</t>
  </si>
  <si>
    <t xml:space="preserve">Dotace JAMU - Soutěž Leoše Janáčka </t>
  </si>
  <si>
    <t>Dotace Českému filharmonickému sboru Brno - podpora činnosti</t>
  </si>
  <si>
    <t>3312 Celkem</t>
  </si>
  <si>
    <t>Regionální funkce knihoven</t>
  </si>
  <si>
    <t>3314 Celkem</t>
  </si>
  <si>
    <t>Činnosti muzeí a galerií</t>
  </si>
  <si>
    <t>Účelově určený příspěvek na provoz - Galerie výtvarných umění v Hodoníně - Udržitelnost projektu „Porta culturae“ – Dny otevřených ateliérů a Databanka – část realizovaná příspěvkovou organizací</t>
  </si>
  <si>
    <t>Účelově určený příspěvek na provoz - Galerie výtvarných umění v Hodoníně - Mezinárodní malířské sympozium „Malý/velký formát“</t>
  </si>
  <si>
    <t>Účelově určený příspěvek na provoz - Muzeum Brněnska - Udržitelnost projektu "Obnova secesní památky - vila a život rodiny Löw-Beerů"</t>
  </si>
  <si>
    <t>Účelově určený příspěvek na provoz - Muzeum Brněnska - Udržitelnost projektu "Celnice - zahradní domek Löw-Beerovy vily"</t>
  </si>
  <si>
    <t>Účelově určený příspěvek na provoz - Muzeum Brněnska - Löw-Beerova vila - provozní náklady</t>
  </si>
  <si>
    <t>Investiční příspěvek - Muzeum Brněnska - Expozice Löw-Beerova vila - vytvoření 3D počítačové animace vytápěcího sytému vily</t>
  </si>
  <si>
    <t>Účelově určený příspěvek na provoz - Regionální muzeum v Mikulově - Udržitelnost projektu "Obnova zahradních teras barokové zahrady u zámku v Mikulově"</t>
  </si>
  <si>
    <t xml:space="preserve">Účelově určený příspěvek na provoz - Regionální muzeum v Mikulově - Festival art designu </t>
  </si>
  <si>
    <t xml:space="preserve">Účelově určený příspěvek na provoz - Regionální muzeum v Mikulově - Stálá výstava Dietrichsteinů v Mikulově </t>
  </si>
  <si>
    <t>Účelově určený příspěvek na provoz - Jihomoravské muzeum ve Znojmě - Repase expozice "Živá příroda Znojemska"</t>
  </si>
  <si>
    <t xml:space="preserve">Účelově určený příspěvek na provoz - Masarykovo muzeum v Hodoníně - Udržitelnost projektů realizovaných v Archeoparku Mikulčice-Kopčany </t>
  </si>
  <si>
    <t>Účelově určený příspěvek na provoz - Masarykovo muzeum v Hodoníně - Udržitelnost projektu "Poznávejme kraj prezidenta Masaryka"</t>
  </si>
  <si>
    <t>Účelově určený příspěvek na provoz - Masarykovo muzeum v Hodoníně - Udržitelnost projektu "Společný návrat do 18. století prostřednictvím F. Š. Lotrinského, pána Hodonína a Holíče"</t>
  </si>
  <si>
    <t>Účelově určený příspěvek na provoz - Masarykovo muzeum v Hodoníně - Udržitelnost projektu "Studie dopravní obslužnosti Archeoparku Mikulčice-Kopčany"</t>
  </si>
  <si>
    <t>Účelově určený příspěvek na provoz - Masarykovo muzeum v Hodoníně - Udržitelnost projektu "V zámku a podzámku"</t>
  </si>
  <si>
    <t xml:space="preserve">Investiční příspěvek - Masarykovo muzeum v Hodoníně - Model hradiště do experimentária </t>
  </si>
  <si>
    <t>Účelově určený příspěvek na provoz - Muzeum Blanenska - Digitalizace filmových záznamů a magnetofonových pásek</t>
  </si>
  <si>
    <t>Účelově určený příspěvek na provoz - Muzeum Blanenska - Obnova stálé expozice archeologie - II. etapa</t>
  </si>
  <si>
    <t xml:space="preserve">Účelově určený příspěvek na provoz - Muzeum regionu Boskovicka - Expozice "Pohádky Boskovicka" </t>
  </si>
  <si>
    <t>Depozitáře příspěvkových organizací</t>
  </si>
  <si>
    <t>3315 Celkem</t>
  </si>
  <si>
    <t>Dotační program Muzejní noci a Noci kostelů</t>
  </si>
  <si>
    <t>Propagace v oblasti kultury</t>
  </si>
  <si>
    <t>Soutěž Skrytá paměť Moravy</t>
  </si>
  <si>
    <t>Mistr tradiční rukodělné výroby JMK</t>
  </si>
  <si>
    <t>Soutěž Čarovné barvy země</t>
  </si>
  <si>
    <t>Podpora rozvoje v oblasti kultury a památkové péče (dotační program)</t>
  </si>
  <si>
    <t>Individuální dotace v oblasti kultury a památkové péče</t>
  </si>
  <si>
    <t xml:space="preserve">Krajské dožínky </t>
  </si>
  <si>
    <t>3319 Celkem</t>
  </si>
  <si>
    <t xml:space="preserve">Dotace na podporu činnosti Ústavu archeologické památkové péče, v.v.i. </t>
  </si>
  <si>
    <t>Činnosti památkových ústavů, hradů a zámků</t>
  </si>
  <si>
    <t>3321 Celkem</t>
  </si>
  <si>
    <t>Dotační program Podpora památek místního významu</t>
  </si>
  <si>
    <t>Zachování a obnova kulturních památek</t>
  </si>
  <si>
    <t>Lednice - multifunkční centrum</t>
  </si>
  <si>
    <t>3322 Celkem</t>
  </si>
  <si>
    <t>Veletrh Památky</t>
  </si>
  <si>
    <t>Ostatní záležitosti ochrany památek a péče o kulturní dědictví</t>
  </si>
  <si>
    <t>Technická pomoc v oblasti kultury a památkové péče</t>
  </si>
  <si>
    <t>3329 Celkem</t>
  </si>
  <si>
    <t>Prezentace JMK ve sdělovacích prostředcích</t>
  </si>
  <si>
    <t xml:space="preserve">Ostatní záležitosti sdělovacích prostředků </t>
  </si>
  <si>
    <t>3349 Celkem</t>
  </si>
  <si>
    <t>Porta culturae (udržitelnost projektu)</t>
  </si>
  <si>
    <t>Ostatní záležitosti kultury, církví a sdělovacích prostředků</t>
  </si>
  <si>
    <t>Financování organizací v oblasti kultury s celokrajským významem</t>
  </si>
  <si>
    <t>Soutěž Nejlépe opravená kulturní památka JMK</t>
  </si>
  <si>
    <t>3399 Celkem</t>
  </si>
  <si>
    <t>Letní Olympiáda dětí a mládeže</t>
  </si>
  <si>
    <t>Dotace v oblasti tělovýchovy a sportu (dotační program)</t>
  </si>
  <si>
    <t>Podpora sportovní činnosti dětí a mládeže v JMK (dotační program)</t>
  </si>
  <si>
    <t>Podpora členů unie ligových klubů</t>
  </si>
  <si>
    <t>Zimní olympiáda dětí a mládeže</t>
  </si>
  <si>
    <t>Sport Life</t>
  </si>
  <si>
    <t>Sportovec Jihomoravského kraje</t>
  </si>
  <si>
    <t>3419 Celkem</t>
  </si>
  <si>
    <t>Dotace v oblasti volného času dětí a mládeže (dotační program)</t>
  </si>
  <si>
    <t>Využití volného času dětí a mládeže</t>
  </si>
  <si>
    <t>Podpora vynikajících výsledků talentovaných žáků</t>
  </si>
  <si>
    <t>Naplňování Koncepce podpory mládeže v JMK (dotační program)</t>
  </si>
  <si>
    <t>Soutěže a přehlídky v zájmovém vzdělávání</t>
  </si>
  <si>
    <t>Přehlídka České ručičky</t>
  </si>
  <si>
    <t>Podpora dětských dopravních hřišť v JMK</t>
  </si>
  <si>
    <t>3421 Celkem</t>
  </si>
  <si>
    <t>Dotace nestátním neziskovým subjektům  (dotační program)</t>
  </si>
  <si>
    <t>Všeobecná ambulantní péče</t>
  </si>
  <si>
    <t>3511 Celkem</t>
  </si>
  <si>
    <t>Úhrada nákladů spojených se zajištěním lékařské pohotovostní služby</t>
  </si>
  <si>
    <t>Lékařská služba první pomoci</t>
  </si>
  <si>
    <t>3513 Celkem</t>
  </si>
  <si>
    <t>Účelově určené příspěvky na provoz zřízeným příspěvkovým organizacím - Zajištění lékařské pohotovostní služby</t>
  </si>
  <si>
    <t>Ostatní nemocnice</t>
  </si>
  <si>
    <t>Investiční příspěvek - Nemocnice Vyškov - Rekonstrukce budovy B - odd. ORL a neurologie</t>
  </si>
  <si>
    <t>Ostatní nemocnice (IF JMK)</t>
  </si>
  <si>
    <t>3522 Celkem</t>
  </si>
  <si>
    <t>Činnost protialkoholní záchytné stanice</t>
  </si>
  <si>
    <t>Odborné léčebné ústavy</t>
  </si>
  <si>
    <t>3523 Celkem</t>
  </si>
  <si>
    <t>Léčebny dlouhodobě nemocných</t>
  </si>
  <si>
    <t>3524 Celkem</t>
  </si>
  <si>
    <t>Lázeňské léčebny, ozdravovny, sanatoria</t>
  </si>
  <si>
    <t>3526 Celkem</t>
  </si>
  <si>
    <t>Ostatní ústavní péče</t>
  </si>
  <si>
    <t>3529 Celkem</t>
  </si>
  <si>
    <t>Zdravotnická záchranná služba</t>
  </si>
  <si>
    <t>Účelově určený příspěvek na provoz - Zdravotnická záchranná služba JMK - Provoz nové výjezdové skupiny</t>
  </si>
  <si>
    <t>Účelově určený příspěvek na provoz - Zdravotnická záchranná služba JMK - Stabilizace výjezdových týmu ZZS JMK</t>
  </si>
  <si>
    <t>Investiční příspěvek - Zdravotnická záchranná služba JMK - Výstavba objektu Bohunice - zádržné</t>
  </si>
  <si>
    <t>Zdravotnická záchranná služba (IF JMK)</t>
  </si>
  <si>
    <t>3533 Celkem</t>
  </si>
  <si>
    <t>Zabezpečení minimální protidrogové prevence (dotační program)</t>
  </si>
  <si>
    <t>Prevence před drogami, alkoholem, nikotinem a jinými závislostmi</t>
  </si>
  <si>
    <t>3541 Celkem</t>
  </si>
  <si>
    <t>Dotační program na poskytování domácí hospicové péče v JMK</t>
  </si>
  <si>
    <t>Programy paliativní péče</t>
  </si>
  <si>
    <t>3545 Celkem</t>
  </si>
  <si>
    <t>Úhrada výdajů na kalmetizaci</t>
  </si>
  <si>
    <t>Ostatní speciální zdravotnická péče</t>
  </si>
  <si>
    <t>3549 Celkem</t>
  </si>
  <si>
    <t>Transfer poznatků z ICRC</t>
  </si>
  <si>
    <t>Další vzdělávání pracovníků ve zdravotnictví</t>
  </si>
  <si>
    <t>3592 Celkem</t>
  </si>
  <si>
    <t>Projekt Zdravý kraj a Místní agenda 21</t>
  </si>
  <si>
    <t>Ostatní činnost ve zdravotnictví</t>
  </si>
  <si>
    <t>Dotace obcím na zajištění lékařské pohotovostní služby</t>
  </si>
  <si>
    <t>Činnost nezávislé odborné komise</t>
  </si>
  <si>
    <t>Činnost nezávislých odborníků</t>
  </si>
  <si>
    <t>Výběrová řízení za účelem uzavírání smluv</t>
  </si>
  <si>
    <t>Manažerský informační systém</t>
  </si>
  <si>
    <t>Úhrada výdajů na zajištění prohlídek těl zemřelých</t>
  </si>
  <si>
    <t>3599 Celkem</t>
  </si>
  <si>
    <t>Technická pomoc</t>
  </si>
  <si>
    <t>Územně analytické podklady</t>
  </si>
  <si>
    <t>Územní studie</t>
  </si>
  <si>
    <t>Příspěvek na zpracování územních plánů (dotační program)</t>
  </si>
  <si>
    <t>Územní plánování (FÚR JMK)</t>
  </si>
  <si>
    <t>Zásady územního rozvoje</t>
  </si>
  <si>
    <t>3635 Celkem</t>
  </si>
  <si>
    <t xml:space="preserve">Poradenská a technická pomoc  </t>
  </si>
  <si>
    <t>Zvýšení dostupnosti regionů</t>
  </si>
  <si>
    <t xml:space="preserve">Dotace Regionální radě Jihovýchod </t>
  </si>
  <si>
    <t>Územní rozvoj (FR JMK)</t>
  </si>
  <si>
    <t xml:space="preserve">Rezerva na financování projektů EU </t>
  </si>
  <si>
    <t>Čisté Povodí Svratky</t>
  </si>
  <si>
    <t xml:space="preserve">Program rozvoje venkova (dotační program) </t>
  </si>
  <si>
    <t xml:space="preserve">Vesnice roku </t>
  </si>
  <si>
    <t>3636 Celkem</t>
  </si>
  <si>
    <t>Posudky, poplatky a služby</t>
  </si>
  <si>
    <t>Komunální služby a územní rozvoj jinde nezařazené
(IF JMK)</t>
  </si>
  <si>
    <t>Věcná břemena</t>
  </si>
  <si>
    <t>Hraniční přechody</t>
  </si>
  <si>
    <t>3639 Celkem</t>
  </si>
  <si>
    <t xml:space="preserve">Strategické a programové dokumenty JMK a aktualizace dat  </t>
  </si>
  <si>
    <t>Výzkum a vývoj v oblasti bydlení, komunálních služeb a územního rozvoje</t>
  </si>
  <si>
    <t>3680 Celkem</t>
  </si>
  <si>
    <t>Ostatní záležitosti bydlení, komunálních služeb a územního rozvoje</t>
  </si>
  <si>
    <t>Regionální rozvojová agentura jižní Moravy - příspěvek</t>
  </si>
  <si>
    <t>Podpora zpracování projektů na čerpání zdrojů EU</t>
  </si>
  <si>
    <t>Rozvoj spolupráce JMK a Trnavského samosprávného kraje v oblasti cyklistiky (udržitelnost projektu)</t>
  </si>
  <si>
    <t xml:space="preserve">Podpora nestátních neziskových organizací v JMK </t>
  </si>
  <si>
    <t xml:space="preserve">Akční plán Strategie rozvoje lidských zdrojů v JMK </t>
  </si>
  <si>
    <t>3699 Celkem</t>
  </si>
  <si>
    <t>Podklady pro rozhodovací činnost - ovzduší</t>
  </si>
  <si>
    <t>Monitoring ochrany ovzduší</t>
  </si>
  <si>
    <t>Kontrola kvality ovzduší</t>
  </si>
  <si>
    <t>3716 Celkem</t>
  </si>
  <si>
    <t>Likvidace nepoužitelných léčiv</t>
  </si>
  <si>
    <t>Využívání a zneškodňování nebezpečných odpadů</t>
  </si>
  <si>
    <t>3724 Celkem</t>
  </si>
  <si>
    <t>Podklady pro rozhodovací činnost - Plán odpadového hospodářství</t>
  </si>
  <si>
    <t>Monitoring nakládání s odpady</t>
  </si>
  <si>
    <t>3728 Celkem</t>
  </si>
  <si>
    <t>Zvláštní účet - sanace</t>
  </si>
  <si>
    <t>Dekontaminace půd a čištění spodní vody (ZÚVH JMK)</t>
  </si>
  <si>
    <t>3732 Celkem</t>
  </si>
  <si>
    <t>Ochrana fauny a flóry a jejich stanovišť</t>
  </si>
  <si>
    <t>Ochrana druhů a stanovišť</t>
  </si>
  <si>
    <t>3741 Celkem</t>
  </si>
  <si>
    <t>Péče o přírodní rezervace a přírodní památky</t>
  </si>
  <si>
    <t>Chráněné části přírody</t>
  </si>
  <si>
    <t>3742 Celkem</t>
  </si>
  <si>
    <t>Integrované povolování</t>
  </si>
  <si>
    <t>Ostatní správa v ochraně životního prostředí</t>
  </si>
  <si>
    <t>Prevence závažných havárií</t>
  </si>
  <si>
    <t>3769 Celkem</t>
  </si>
  <si>
    <t>Environmentální vzdělávání</t>
  </si>
  <si>
    <t>Ekologická výchova a osvěta</t>
  </si>
  <si>
    <t>Dotační program Environmentální výchova a osvěta</t>
  </si>
  <si>
    <t>3792 Celkem</t>
  </si>
  <si>
    <t>Ostatní sociální péče a pomoc rodině a manželství</t>
  </si>
  <si>
    <t>Konzultace o výkonu pěstounské péče</t>
  </si>
  <si>
    <t>Dotační program "Podpora vzniku a rozvoje  alternativních forem péče o předškolní děti"  pro rok 2017</t>
  </si>
  <si>
    <t>Přípravy žadatelů k přijetí dítěte do rodiny</t>
  </si>
  <si>
    <t>Poradní sbor</t>
  </si>
  <si>
    <t>Podpora rodinné politiky</t>
  </si>
  <si>
    <t>Dotační program "Podpora služeb pro rodiny poskytovaných NNO" pro rok 2017</t>
  </si>
  <si>
    <t>4339 Celkem</t>
  </si>
  <si>
    <t>Ostatní sociální péče a pomoc ostatním skupinám obyvatelstva</t>
  </si>
  <si>
    <t>Nastavení kvalitativních ukazatelů sociálních služeb</t>
  </si>
  <si>
    <t>Program pro osoby nezvládající agresi</t>
  </si>
  <si>
    <t>Komunitní plánování sociálních služeb</t>
  </si>
  <si>
    <t>4349 Celkem</t>
  </si>
  <si>
    <t>Domovy pro seniory</t>
  </si>
  <si>
    <t>4350 Celkem</t>
  </si>
  <si>
    <t>Osobní asistence, pečovatelská služba a podpora samostatného bydlení</t>
  </si>
  <si>
    <t>4351 Celkem</t>
  </si>
  <si>
    <t>Chráněné bydlení</t>
  </si>
  <si>
    <t>4354 Celkem</t>
  </si>
  <si>
    <t>Denní stacionáře a centra denních služeb</t>
  </si>
  <si>
    <t>4356 Celkem</t>
  </si>
  <si>
    <t>Příspěvky na provoz zřízeným příspěvkovým organizacím</t>
  </si>
  <si>
    <t>Domovy pro osoby se zdravotním postižením a domovy se zvláštním režimem</t>
  </si>
  <si>
    <t>Účelově určený příspěvek na provoz - Zámeček Střelice - Prostředky na zvýšené náklady - správa svěřeného nemovitého majetku (příkazní smlouva)</t>
  </si>
  <si>
    <t>Účelově určený příspěvek na provoz - Srdce v domě - Prostředky na zvýšené náklady - správa svěřeného nemovitého majetku (příkazní smlouva)</t>
  </si>
  <si>
    <t>Účelově určený příspěvek na provoz - Zámek Břežany - Účelově předplacené nájemné</t>
  </si>
  <si>
    <t>Reklamní plocha na sociálních automobilech</t>
  </si>
  <si>
    <t>Gerontologická supervize</t>
  </si>
  <si>
    <t>Podpora aktivizačních činností</t>
  </si>
  <si>
    <t>Podpora procesu transformace v JMK</t>
  </si>
  <si>
    <t>Zámeček Střelice - Zpřístupnění budov veřejných služeb Zámečku Střelice, p.o., spojené s bezbariérovou rekonstrukcí komunikačního prostranství</t>
  </si>
  <si>
    <t>Domovy pro osoby se zdravotním postižením a domovy se zvláštním režimem (IF JMK)</t>
  </si>
  <si>
    <t>Výdaje na pokračování přípravy výstavby domovů pro seniory</t>
  </si>
  <si>
    <t>4357 Celkem</t>
  </si>
  <si>
    <t>Ostatní záležitosti sociálních věcí a politiky zaměstnanosti</t>
  </si>
  <si>
    <t>Financování sociálních služeb - spolufinancování z JMK, § 105 zákona č. 108/2000 Sb. (dotační program) - ostatní poskytovatelé sociálních služeb</t>
  </si>
  <si>
    <t>Financování sociálních služeb - spolufinancování z JMK, § 105 zákona č. 108/2000 Sb. (dotační program) - příspěvkové organizace JMK</t>
  </si>
  <si>
    <t>Dotační program "Podpora pečujících osob" pro rok 2017</t>
  </si>
  <si>
    <t>Servisní smlouva na aplikaci BMK</t>
  </si>
  <si>
    <t>Členské poplatky Asociaci poskytovatelů sociálních služeb ČR</t>
  </si>
  <si>
    <t>Podpora seniorských aktivit</t>
  </si>
  <si>
    <t>Rezerva na financování projektů v sociální oblasti</t>
  </si>
  <si>
    <t>Centrum PASPOINT</t>
  </si>
  <si>
    <t>4399 Celkem</t>
  </si>
  <si>
    <t>Zajištění havarijní a krizové připravenosti</t>
  </si>
  <si>
    <t>Ostatní správa v oblasti krizového řízení</t>
  </si>
  <si>
    <t>5273 Celkem</t>
  </si>
  <si>
    <t>Dotace profesionálním složkám IZS</t>
  </si>
  <si>
    <t xml:space="preserve">Bezpečnost a veřejný pořádek </t>
  </si>
  <si>
    <t>5311 Celkem</t>
  </si>
  <si>
    <t>Podpora činnosti metodiků prevence v pedagogicko psychologických poradnách</t>
  </si>
  <si>
    <t>Ostatní záležitosti bezpečnosti, veřejného pořádku</t>
  </si>
  <si>
    <t>Preventivní programy škol (dotační program)</t>
  </si>
  <si>
    <t>Projekty prevence kriminality</t>
  </si>
  <si>
    <t>5399 Celkem</t>
  </si>
  <si>
    <t xml:space="preserve">Požární ochrana - profesionální část </t>
  </si>
  <si>
    <t>5511 Celkem</t>
  </si>
  <si>
    <t>Dotace jednotkám sborů dobrovolných hasičů obcí (dotační program)</t>
  </si>
  <si>
    <t>Spolufinancování dotačního programu MV - GŘ HZS ČR – dotace pro JSDH obcí</t>
  </si>
  <si>
    <t>5512 Celkem</t>
  </si>
  <si>
    <t>Zásahy a cvičení složek Integrovaného záchranného systému</t>
  </si>
  <si>
    <t>Ostatní záležitosti požární ochrany a integrovaného záchranného systému</t>
  </si>
  <si>
    <t>Dotace vodní záchranné službě</t>
  </si>
  <si>
    <t>Financování Panelu NNO JMK</t>
  </si>
  <si>
    <t>5599 Celkem</t>
  </si>
  <si>
    <t>Politické kluby</t>
  </si>
  <si>
    <t>Zastupitelstva krajů</t>
  </si>
  <si>
    <t>Provoz JMK - platy a související výdaje, vzdělávání</t>
  </si>
  <si>
    <t>Provoz JMK - materiál</t>
  </si>
  <si>
    <t>Provoz JMK - voda, paliva a energie</t>
  </si>
  <si>
    <t>Provoz JMK - služby</t>
  </si>
  <si>
    <t>Provoz JMK - ostatní nákupy</t>
  </si>
  <si>
    <t>Výpočetní technika a programové vybavení</t>
  </si>
  <si>
    <t>6113 Celkem</t>
  </si>
  <si>
    <t>eGovernment v kraji (UP)</t>
  </si>
  <si>
    <t>Činnost regionální správy</t>
  </si>
  <si>
    <t>Kybernetické operační centrum</t>
  </si>
  <si>
    <t>Činnost regionální správy (IF JMK)</t>
  </si>
  <si>
    <t>Rekonstrukce budovy Žerotínovo nám. 1</t>
  </si>
  <si>
    <t>Ostatní investiční nákupy a akce JMK zajišťované odborem kancelář ředitelky</t>
  </si>
  <si>
    <t>Sociální fond</t>
  </si>
  <si>
    <t>Činnost regionální správy (SF JMK)</t>
  </si>
  <si>
    <t>Pracoviště krizového štábu JMK</t>
  </si>
  <si>
    <t>6172 Celkem</t>
  </si>
  <si>
    <t>Podpora Jihomoravskému centru pro mezinárodní mobilitu</t>
  </si>
  <si>
    <t>Mezinárodní spolupráce (jinde nezařazená)</t>
  </si>
  <si>
    <t>Dotační program "Do světa!"</t>
  </si>
  <si>
    <t>Příspěvek na provoz - Kancelář JMK pro meziregionální spolupráci (zajištění běžného provozu)</t>
  </si>
  <si>
    <t>Podpora meziregionálních aktivit v oblasti školství</t>
  </si>
  <si>
    <t>Účast regionů na sportovních akcích JMK</t>
  </si>
  <si>
    <t>Spolupráce s regiony mimo EU</t>
  </si>
  <si>
    <t>Spolupráce s regiony EU</t>
  </si>
  <si>
    <t>6223 Celkem</t>
  </si>
  <si>
    <t>Splátky úroků z úvěru</t>
  </si>
  <si>
    <t>6310 Celkem</t>
  </si>
  <si>
    <t>Pojištění majetku ve vlastnictví JMK</t>
  </si>
  <si>
    <t>Pojištění funkčně nespecifikované</t>
  </si>
  <si>
    <t>6320 Celkem</t>
  </si>
  <si>
    <t>Rezerva na platbu DPH</t>
  </si>
  <si>
    <t>6399 Celkem</t>
  </si>
  <si>
    <t>Rezerva na výdaje nad rámec schváleného rozpočtu</t>
  </si>
  <si>
    <t>Ostatní činnosti jinde nezařazené</t>
  </si>
  <si>
    <t>Rezerva k financování mimořádných potřeb kraje v případě ekologických či přírodních katastrof</t>
  </si>
  <si>
    <t>Ostatní činnosti jinde nezařazené (RF JMK)</t>
  </si>
  <si>
    <t xml:space="preserve">Členský příspěvek Asociaci krajů ČR </t>
  </si>
  <si>
    <t>Pomoc obcím JMK</t>
  </si>
  <si>
    <t>Propagační předměty a dary</t>
  </si>
  <si>
    <t>Dotace CEJIZA, s.r.o.</t>
  </si>
  <si>
    <t>Prezentace a akce JMK</t>
  </si>
  <si>
    <t xml:space="preserve">Ostatní činnosti jinde nezařazené </t>
  </si>
  <si>
    <t>Senior point</t>
  </si>
  <si>
    <t>Rodinné pasy</t>
  </si>
  <si>
    <t>Senior pasy</t>
  </si>
  <si>
    <t>Poradenská a technická pomoc</t>
  </si>
  <si>
    <t xml:space="preserve">Výdaje na odstranění následků mimořádných situací v reprodukci majetku p.o. </t>
  </si>
  <si>
    <t>Ostatní činnosti jinde nezařazené (IF JMK)</t>
  </si>
  <si>
    <t xml:space="preserve">Výdaje na mimořádné situace v reprodukci majetku p.o. </t>
  </si>
  <si>
    <t>Rezerva na spolufinancování a předfinancování dotací ze státního rozpočtu</t>
  </si>
  <si>
    <t>6409 Celkem</t>
  </si>
  <si>
    <t>Operativní výdaje na jednorázové akce</t>
  </si>
  <si>
    <t>3613
3639</t>
  </si>
  <si>
    <t>Nebytové hospodářství
Komunální služby a územní rozvoj jinde nezařazené</t>
  </si>
  <si>
    <t>3613
3639 Celkem</t>
  </si>
  <si>
    <t>Celkový 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</si>
</sst>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"/>
    <numFmt numFmtId="165" formatCode="_-* #,##0\ _K_č_-;\-* #,##0\ _K_č_-;_-* &quot;-&quot;??\ _K_č_-;_-@_-"/>
    <numFmt numFmtId="166" formatCode="_-* #,##0.0000000\ _K_č_-;\-* #,##0.0000000\ _K_č_-;_-* &quot;-&quot;??\ _K_č_-;_-@_-"/>
    <numFmt numFmtId="167" formatCode="#,##0.0"/>
    <numFmt numFmtId="168" formatCode="&quot; &quot;#,##0.00&quot;      &quot;;&quot;-&quot;#,##0.00&quot;      &quot;;&quot; -&quot;#&quot;      &quot;;@&quot; &quot;"/>
    <numFmt numFmtId="169" formatCode="&quot; &quot;#,##0.00&quot; Kč &quot;;&quot;-&quot;#,##0.00&quot; Kč &quot;;&quot; -&quot;#&quot; Kč &quot;;@&quot; &quot;"/>
    <numFmt numFmtId="170" formatCode="[$-405]General"/>
    <numFmt numFmtId="171" formatCode="[$-405]0%"/>
    <numFmt numFmtId="172" formatCode="#,##0.00&quot; &quot;[$Kč-405];[Red]&quot;-&quot;#,##0.00&quot; &quot;[$Kč-405]"/>
    <numFmt numFmtId="173" formatCode="_-* #,##0.00\ _K_č_-;\-* #,##0.00\ _K_č_-;_-* \-??\ _K_č_-;_-@_-"/>
    <numFmt numFmtId="174" formatCode="#,##0.00_ ;\-#,##0.00\ "/>
  </numFmts>
  <fonts count="100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Courier"/>
      <family val="3"/>
    </font>
    <font>
      <sz val="10"/>
      <name val="Courier"/>
      <family val="1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6"/>
      <name val="Arial"/>
      <family val="2"/>
      <charset val="238"/>
    </font>
    <font>
      <sz val="1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"/>
      <family val="2"/>
      <charset val="238"/>
    </font>
    <font>
      <sz val="8"/>
      <color indexed="8"/>
      <name val="Calibri"/>
      <family val="2"/>
      <charset val="238"/>
    </font>
    <font>
      <sz val="10"/>
      <name val="Arial CE"/>
      <charset val="238"/>
    </font>
    <font>
      <strike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008000"/>
      <name val="Calibri"/>
      <family val="2"/>
      <charset val="238"/>
    </font>
    <font>
      <i/>
      <sz val="11"/>
      <color rgb="FF80808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u/>
      <sz val="10"/>
      <color rgb="FF0000FF"/>
      <name val="Arial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9C0006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FF9900"/>
      <name val="Calibri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5"/>
      <color rgb="FF1F497D"/>
      <name val="Calibri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color rgb="FF1F497D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b/>
      <sz val="11"/>
      <color rgb="FF1F497D"/>
      <name val="Calibri"/>
      <family val="2"/>
      <charset val="238"/>
    </font>
    <font>
      <b/>
      <sz val="18"/>
      <color theme="3"/>
      <name val="Cambria"/>
      <family val="2"/>
      <charset val="238"/>
    </font>
    <font>
      <b/>
      <sz val="18"/>
      <color rgb="FF003366"/>
      <name val="Cambria"/>
      <family val="1"/>
      <charset val="238"/>
    </font>
    <font>
      <b/>
      <sz val="18"/>
      <color rgb="FF1F497D"/>
      <name val="Cambria"/>
      <family val="1"/>
      <charset val="238"/>
    </font>
    <font>
      <sz val="10"/>
      <color theme="1"/>
      <name val="Courier"/>
      <family val="1"/>
      <charset val="238"/>
    </font>
    <font>
      <sz val="10"/>
      <color theme="1"/>
      <name val="Courier1"/>
      <charset val="238"/>
    </font>
    <font>
      <sz val="11"/>
      <color rgb="FF993300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rgb="FF9C650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sz val="8"/>
      <color rgb="FF000000"/>
      <name val="Calibri"/>
      <family val="2"/>
      <charset val="238"/>
    </font>
    <font>
      <b/>
      <sz val="11"/>
      <color rgb="FF333333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</font>
    <font>
      <b/>
      <i/>
      <u/>
      <sz val="11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0061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3F3F76"/>
      <name val="Calibri"/>
      <family val="2"/>
      <charset val="238"/>
    </font>
    <font>
      <b/>
      <sz val="11"/>
      <color rgb="FFFA7D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1"/>
      <color rgb="FF3F3F3F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</font>
  </fonts>
  <fills count="9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CCCCFF"/>
        <bgColor rgb="FFCCCCFF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99CC"/>
        <bgColor rgb="FFFF99CC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CCFFCC"/>
        <bgColor rgb="FFCCFFCC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CC99FF"/>
        <bgColor rgb="FFCC99FF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CCFFFF"/>
        <bgColor rgb="FFCCFFFF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CC99"/>
        <bgColor rgb="FFFFCC99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99CCFF"/>
        <bgColor rgb="FF99CCFF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8080"/>
        <bgColor rgb="FFFF8080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00FF00"/>
        <bgColor rgb="FF00FF00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C00"/>
        <bgColor rgb="FFFFCC00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66CC"/>
        <bgColor rgb="FF0066CC"/>
      </patternFill>
    </fill>
    <fill>
      <patternFill patternType="solid">
        <fgColor rgb="FF95B3D7"/>
        <bgColor rgb="FF95B3D7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D99694"/>
        <bgColor rgb="FFD99694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C3D69B"/>
        <bgColor rgb="FFC3D69B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800080"/>
        <bgColor rgb="FF800080"/>
      </patternFill>
    </fill>
    <fill>
      <patternFill patternType="solid">
        <fgColor rgb="FFB3A2C7"/>
        <bgColor rgb="FFB3A2C7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33CCCC"/>
        <bgColor rgb="FF33CCCC"/>
      </patternFill>
    </fill>
    <fill>
      <patternFill patternType="solid">
        <fgColor rgb="FF93CDDD"/>
        <bgColor rgb="FF93CDDD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9900"/>
        <bgColor rgb="FFFF9900"/>
      </patternFill>
    </fill>
    <fill>
      <patternFill patternType="solid">
        <fgColor rgb="FFFAC090"/>
        <bgColor rgb="FFFAC09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C7CE"/>
      </patternFill>
    </fill>
    <fill>
      <patternFill patternType="solid">
        <fgColor rgb="FFFFC7CE"/>
        <bgColor rgb="FFFFC7CE"/>
      </patternFill>
    </fill>
    <fill>
      <patternFill patternType="solid">
        <fgColor rgb="FFA5A5A5"/>
      </patternFill>
    </fill>
    <fill>
      <patternFill patternType="solid">
        <fgColor rgb="FFA5A5A5"/>
        <bgColor rgb="FFA5A5A5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2F2F2"/>
        <bgColor rgb="FFF2F2F2"/>
      </patternFill>
    </fill>
    <fill>
      <patternFill patternType="solid">
        <fgColor theme="4"/>
      </patternFill>
    </fill>
    <fill>
      <patternFill patternType="solid">
        <fgColor rgb="FF4F81BD"/>
        <bgColor rgb="FF4F81BD"/>
      </patternFill>
    </fill>
    <fill>
      <patternFill patternType="solid">
        <fgColor theme="5"/>
      </patternFill>
    </fill>
    <fill>
      <patternFill patternType="solid">
        <fgColor rgb="FFC0504D"/>
        <bgColor rgb="FFC0504D"/>
      </patternFill>
    </fill>
    <fill>
      <patternFill patternType="solid">
        <fgColor theme="6"/>
      </patternFill>
    </fill>
    <fill>
      <patternFill patternType="solid">
        <fgColor rgb="FF9BBB59"/>
        <bgColor rgb="FF9BBB59"/>
      </patternFill>
    </fill>
    <fill>
      <patternFill patternType="solid">
        <fgColor theme="7"/>
      </patternFill>
    </fill>
    <fill>
      <patternFill patternType="solid">
        <fgColor rgb="FF8064A2"/>
        <bgColor rgb="FF8064A2"/>
      </patternFill>
    </fill>
    <fill>
      <patternFill patternType="solid">
        <fgColor theme="8"/>
      </patternFill>
    </fill>
    <fill>
      <patternFill patternType="solid">
        <fgColor rgb="FF4BACC6"/>
        <bgColor rgb="FF4BACC6"/>
      </patternFill>
    </fill>
    <fill>
      <patternFill patternType="solid">
        <fgColor theme="9"/>
      </patternFill>
    </fill>
    <fill>
      <patternFill patternType="solid">
        <fgColor rgb="FFF79646"/>
        <bgColor rgb="FFF79646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rgb="FF95B3D7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77">
    <xf numFmtId="0" fontId="0" fillId="0" borderId="0"/>
    <xf numFmtId="0" fontId="1" fillId="2" borderId="0" applyNumberFormat="0" applyBorder="0" applyAlignment="0" applyProtection="0"/>
    <xf numFmtId="0" fontId="46" fillId="28" borderId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7" borderId="0" applyNumberFormat="0" applyBorder="0" applyAlignment="0" applyProtection="0"/>
    <xf numFmtId="0" fontId="45" fillId="2" borderId="0" applyNumberFormat="0" applyBorder="0" applyAlignment="0" applyProtection="0"/>
    <xf numFmtId="0" fontId="45" fillId="27" borderId="0" applyNumberFormat="0" applyBorder="0" applyAlignment="0" applyProtection="0"/>
    <xf numFmtId="0" fontId="1" fillId="3" borderId="0" applyNumberFormat="0" applyBorder="0" applyAlignment="0" applyProtection="0"/>
    <xf numFmtId="0" fontId="46" fillId="30" borderId="0"/>
    <xf numFmtId="0" fontId="45" fillId="29" borderId="0" applyNumberFormat="0" applyBorder="0" applyAlignment="0" applyProtection="0"/>
    <xf numFmtId="0" fontId="45" fillId="29" borderId="0" applyNumberFormat="0" applyBorder="0" applyAlignment="0" applyProtection="0"/>
    <xf numFmtId="0" fontId="45" fillId="29" borderId="0" applyNumberFormat="0" applyBorder="0" applyAlignment="0" applyProtection="0"/>
    <xf numFmtId="0" fontId="45" fillId="3" borderId="0" applyNumberFormat="0" applyBorder="0" applyAlignment="0" applyProtection="0"/>
    <xf numFmtId="0" fontId="45" fillId="29" borderId="0" applyNumberFormat="0" applyBorder="0" applyAlignment="0" applyProtection="0"/>
    <xf numFmtId="0" fontId="1" fillId="4" borderId="0" applyNumberFormat="0" applyBorder="0" applyAlignment="0" applyProtection="0"/>
    <xf numFmtId="0" fontId="46" fillId="32" borderId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4" borderId="0" applyNumberFormat="0" applyBorder="0" applyAlignment="0" applyProtection="0"/>
    <xf numFmtId="0" fontId="45" fillId="31" borderId="0" applyNumberFormat="0" applyBorder="0" applyAlignment="0" applyProtection="0"/>
    <xf numFmtId="0" fontId="1" fillId="5" borderId="0" applyNumberFormat="0" applyBorder="0" applyAlignment="0" applyProtection="0"/>
    <xf numFmtId="0" fontId="46" fillId="34" borderId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5" borderId="0" applyNumberFormat="0" applyBorder="0" applyAlignment="0" applyProtection="0"/>
    <xf numFmtId="0" fontId="45" fillId="33" borderId="0" applyNumberFormat="0" applyBorder="0" applyAlignment="0" applyProtection="0"/>
    <xf numFmtId="0" fontId="1" fillId="6" borderId="0" applyNumberFormat="0" applyBorder="0" applyAlignment="0" applyProtection="0"/>
    <xf numFmtId="0" fontId="46" fillId="36" borderId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1" fillId="7" borderId="0" applyNumberFormat="0" applyBorder="0" applyAlignment="0" applyProtection="0"/>
    <xf numFmtId="0" fontId="46" fillId="38" borderId="0"/>
    <xf numFmtId="0" fontId="45" fillId="37" borderId="0" applyNumberFormat="0" applyBorder="0" applyAlignment="0" applyProtection="0"/>
    <xf numFmtId="0" fontId="45" fillId="37" borderId="0" applyNumberFormat="0" applyBorder="0" applyAlignment="0" applyProtection="0"/>
    <xf numFmtId="0" fontId="45" fillId="37" borderId="0" applyNumberFormat="0" applyBorder="0" applyAlignment="0" applyProtection="0"/>
    <xf numFmtId="0" fontId="45" fillId="3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" fillId="8" borderId="0" applyNumberFormat="0" applyBorder="0" applyAlignment="0" applyProtection="0"/>
    <xf numFmtId="0" fontId="46" fillId="40" borderId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1" fillId="9" borderId="0" applyNumberFormat="0" applyBorder="0" applyAlignment="0" applyProtection="0"/>
    <xf numFmtId="0" fontId="46" fillId="42" borderId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1" fillId="10" borderId="0" applyNumberFormat="0" applyBorder="0" applyAlignment="0" applyProtection="0"/>
    <xf numFmtId="0" fontId="46" fillId="44" borderId="0"/>
    <xf numFmtId="0" fontId="45" fillId="43" borderId="0" applyNumberFormat="0" applyBorder="0" applyAlignment="0" applyProtection="0"/>
    <xf numFmtId="0" fontId="45" fillId="43" borderId="0" applyNumberFormat="0" applyBorder="0" applyAlignment="0" applyProtection="0"/>
    <xf numFmtId="0" fontId="45" fillId="43" borderId="0" applyNumberFormat="0" applyBorder="0" applyAlignment="0" applyProtection="0"/>
    <xf numFmtId="0" fontId="45" fillId="10" borderId="0" applyNumberFormat="0" applyBorder="0" applyAlignment="0" applyProtection="0"/>
    <xf numFmtId="0" fontId="45" fillId="43" borderId="0" applyNumberFormat="0" applyBorder="0" applyAlignment="0" applyProtection="0"/>
    <xf numFmtId="0" fontId="1" fillId="5" borderId="0" applyNumberFormat="0" applyBorder="0" applyAlignment="0" applyProtection="0"/>
    <xf numFmtId="0" fontId="46" fillId="34" borderId="0"/>
    <xf numFmtId="0" fontId="45" fillId="45" borderId="0" applyNumberFormat="0" applyBorder="0" applyAlignment="0" applyProtection="0"/>
    <xf numFmtId="0" fontId="45" fillId="45" borderId="0" applyNumberFormat="0" applyBorder="0" applyAlignment="0" applyProtection="0"/>
    <xf numFmtId="0" fontId="45" fillId="45" borderId="0" applyNumberFormat="0" applyBorder="0" applyAlignment="0" applyProtection="0"/>
    <xf numFmtId="0" fontId="45" fillId="45" borderId="0" applyNumberFormat="0" applyBorder="0" applyAlignment="0" applyProtection="0"/>
    <xf numFmtId="0" fontId="1" fillId="8" borderId="0" applyNumberFormat="0" applyBorder="0" applyAlignment="0" applyProtection="0"/>
    <xf numFmtId="0" fontId="46" fillId="40" borderId="0"/>
    <xf numFmtId="0" fontId="45" fillId="46" borderId="0" applyNumberFormat="0" applyBorder="0" applyAlignment="0" applyProtection="0"/>
    <xf numFmtId="0" fontId="45" fillId="46" borderId="0" applyNumberFormat="0" applyBorder="0" applyAlignment="0" applyProtection="0"/>
    <xf numFmtId="0" fontId="45" fillId="46" borderId="0" applyNumberFormat="0" applyBorder="0" applyAlignment="0" applyProtection="0"/>
    <xf numFmtId="0" fontId="45" fillId="46" borderId="0" applyNumberFormat="0" applyBorder="0" applyAlignment="0" applyProtection="0"/>
    <xf numFmtId="0" fontId="1" fillId="11" borderId="0" applyNumberFormat="0" applyBorder="0" applyAlignment="0" applyProtection="0"/>
    <xf numFmtId="0" fontId="46" fillId="48" borderId="0"/>
    <xf numFmtId="0" fontId="45" fillId="47" borderId="0" applyNumberFormat="0" applyBorder="0" applyAlignment="0" applyProtection="0"/>
    <xf numFmtId="0" fontId="45" fillId="47" borderId="0" applyNumberFormat="0" applyBorder="0" applyAlignment="0" applyProtection="0"/>
    <xf numFmtId="0" fontId="45" fillId="47" borderId="0" applyNumberFormat="0" applyBorder="0" applyAlignment="0" applyProtection="0"/>
    <xf numFmtId="0" fontId="45" fillId="4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48" fillId="50" borderId="0"/>
    <xf numFmtId="0" fontId="47" fillId="49" borderId="0" applyNumberFormat="0" applyBorder="0" applyAlignment="0" applyProtection="0"/>
    <xf numFmtId="0" fontId="48" fillId="51" borderId="0"/>
    <xf numFmtId="0" fontId="5" fillId="9" borderId="0" applyNumberFormat="0" applyBorder="0" applyAlignment="0" applyProtection="0"/>
    <xf numFmtId="0" fontId="48" fillId="42" borderId="0"/>
    <xf numFmtId="0" fontId="47" fillId="52" borderId="0" applyNumberFormat="0" applyBorder="0" applyAlignment="0" applyProtection="0"/>
    <xf numFmtId="0" fontId="48" fillId="53" borderId="0"/>
    <xf numFmtId="0" fontId="5" fillId="10" borderId="0" applyNumberFormat="0" applyBorder="0" applyAlignment="0" applyProtection="0"/>
    <xf numFmtId="0" fontId="48" fillId="44" borderId="0"/>
    <xf numFmtId="0" fontId="47" fillId="54" borderId="0" applyNumberFormat="0" applyBorder="0" applyAlignment="0" applyProtection="0"/>
    <xf numFmtId="0" fontId="48" fillId="55" borderId="0"/>
    <xf numFmtId="0" fontId="47" fillId="10" borderId="0" applyNumberFormat="0" applyBorder="0" applyAlignment="0" applyProtection="0"/>
    <xf numFmtId="0" fontId="5" fillId="13" borderId="0" applyNumberFormat="0" applyBorder="0" applyAlignment="0" applyProtection="0"/>
    <xf numFmtId="0" fontId="48" fillId="57" borderId="0"/>
    <xf numFmtId="0" fontId="47" fillId="56" borderId="0" applyNumberFormat="0" applyBorder="0" applyAlignment="0" applyProtection="0"/>
    <xf numFmtId="0" fontId="48" fillId="58" borderId="0"/>
    <xf numFmtId="0" fontId="47" fillId="13" borderId="0" applyNumberFormat="0" applyBorder="0" applyAlignment="0" applyProtection="0"/>
    <xf numFmtId="0" fontId="5" fillId="14" borderId="0" applyNumberFormat="0" applyBorder="0" applyAlignment="0" applyProtection="0"/>
    <xf numFmtId="0" fontId="48" fillId="60" borderId="0"/>
    <xf numFmtId="0" fontId="47" fillId="59" borderId="0" applyNumberFormat="0" applyBorder="0" applyAlignment="0" applyProtection="0"/>
    <xf numFmtId="0" fontId="48" fillId="61" borderId="0"/>
    <xf numFmtId="0" fontId="5" fillId="15" borderId="0" applyNumberFormat="0" applyBorder="0" applyAlignment="0" applyProtection="0"/>
    <xf numFmtId="0" fontId="48" fillId="63" borderId="0"/>
    <xf numFmtId="0" fontId="47" fillId="62" borderId="0" applyNumberFormat="0" applyBorder="0" applyAlignment="0" applyProtection="0"/>
    <xf numFmtId="0" fontId="48" fillId="64" borderId="0"/>
    <xf numFmtId="0" fontId="47" fillId="15" borderId="0" applyNumberFormat="0" applyBorder="0" applyAlignment="0" applyProtection="0"/>
    <xf numFmtId="0" fontId="5" fillId="12" borderId="0" applyNumberFormat="0" applyBorder="0" applyAlignment="0" applyProtection="0"/>
    <xf numFmtId="0" fontId="48" fillId="50" borderId="0"/>
    <xf numFmtId="0" fontId="5" fillId="9" borderId="0" applyNumberFormat="0" applyBorder="0" applyAlignment="0" applyProtection="0"/>
    <xf numFmtId="0" fontId="48" fillId="42" borderId="0"/>
    <xf numFmtId="0" fontId="5" fillId="10" borderId="0" applyNumberFormat="0" applyBorder="0" applyAlignment="0" applyProtection="0"/>
    <xf numFmtId="0" fontId="48" fillId="44" borderId="0"/>
    <xf numFmtId="0" fontId="5" fillId="13" borderId="0" applyNumberFormat="0" applyBorder="0" applyAlignment="0" applyProtection="0"/>
    <xf numFmtId="0" fontId="48" fillId="57" borderId="0"/>
    <xf numFmtId="0" fontId="5" fillId="14" borderId="0" applyNumberFormat="0" applyBorder="0" applyAlignment="0" applyProtection="0"/>
    <xf numFmtId="0" fontId="48" fillId="60" borderId="0"/>
    <xf numFmtId="0" fontId="5" fillId="15" borderId="0" applyNumberFormat="0" applyBorder="0" applyAlignment="0" applyProtection="0"/>
    <xf numFmtId="0" fontId="48" fillId="63" borderId="0"/>
    <xf numFmtId="0" fontId="5" fillId="12" borderId="0" applyNumberFormat="0" applyBorder="0" applyAlignment="0" applyProtection="0"/>
    <xf numFmtId="0" fontId="48" fillId="50" borderId="0"/>
    <xf numFmtId="0" fontId="5" fillId="9" borderId="0" applyNumberFormat="0" applyBorder="0" applyAlignment="0" applyProtection="0"/>
    <xf numFmtId="0" fontId="48" fillId="42" borderId="0"/>
    <xf numFmtId="0" fontId="5" fillId="10" borderId="0" applyNumberFormat="0" applyBorder="0" applyAlignment="0" applyProtection="0"/>
    <xf numFmtId="0" fontId="48" fillId="44" borderId="0"/>
    <xf numFmtId="0" fontId="5" fillId="13" borderId="0" applyNumberFormat="0" applyBorder="0" applyAlignment="0" applyProtection="0"/>
    <xf numFmtId="0" fontId="48" fillId="57" borderId="0"/>
    <xf numFmtId="0" fontId="5" fillId="14" borderId="0" applyNumberFormat="0" applyBorder="0" applyAlignment="0" applyProtection="0"/>
    <xf numFmtId="0" fontId="48" fillId="60" borderId="0"/>
    <xf numFmtId="0" fontId="5" fillId="15" borderId="0" applyNumberFormat="0" applyBorder="0" applyAlignment="0" applyProtection="0"/>
    <xf numFmtId="0" fontId="48" fillId="63" borderId="0"/>
    <xf numFmtId="0" fontId="5" fillId="16" borderId="0" applyNumberFormat="0" applyBorder="0" applyAlignment="0" applyProtection="0"/>
    <xf numFmtId="0" fontId="48" fillId="65" borderId="0"/>
    <xf numFmtId="0" fontId="5" fillId="17" borderId="0" applyNumberFormat="0" applyBorder="0" applyAlignment="0" applyProtection="0"/>
    <xf numFmtId="0" fontId="48" fillId="66" borderId="0"/>
    <xf numFmtId="0" fontId="5" fillId="18" borderId="0" applyNumberFormat="0" applyBorder="0" applyAlignment="0" applyProtection="0"/>
    <xf numFmtId="0" fontId="48" fillId="67" borderId="0"/>
    <xf numFmtId="0" fontId="5" fillId="13" borderId="0" applyNumberFormat="0" applyBorder="0" applyAlignment="0" applyProtection="0"/>
    <xf numFmtId="0" fontId="48" fillId="57" borderId="0"/>
    <xf numFmtId="0" fontId="5" fillId="14" borderId="0" applyNumberFormat="0" applyBorder="0" applyAlignment="0" applyProtection="0"/>
    <xf numFmtId="0" fontId="48" fillId="60" borderId="0"/>
    <xf numFmtId="0" fontId="5" fillId="19" borderId="0" applyNumberFormat="0" applyBorder="0" applyAlignment="0" applyProtection="0"/>
    <xf numFmtId="0" fontId="48" fillId="68" borderId="0"/>
    <xf numFmtId="0" fontId="6" fillId="3" borderId="0" applyNumberFormat="0" applyBorder="0" applyAlignment="0" applyProtection="0"/>
    <xf numFmtId="0" fontId="49" fillId="30" borderId="0"/>
    <xf numFmtId="0" fontId="7" fillId="20" borderId="1" applyNumberFormat="0" applyAlignment="0" applyProtection="0"/>
    <xf numFmtId="0" fontId="50" fillId="69" borderId="52"/>
    <xf numFmtId="0" fontId="21" fillId="0" borderId="2" applyNumberFormat="0" applyFill="0" applyAlignment="0" applyProtection="0"/>
    <xf numFmtId="0" fontId="52" fillId="0" borderId="54"/>
    <xf numFmtId="0" fontId="51" fillId="0" borderId="53" applyNumberFormat="0" applyFill="0" applyAlignment="0" applyProtection="0"/>
    <xf numFmtId="0" fontId="52" fillId="0" borderId="55"/>
    <xf numFmtId="43" fontId="39" fillId="0" borderId="0" applyFont="0" applyFill="0" applyBorder="0" applyAlignment="0" applyProtection="0"/>
    <xf numFmtId="168" fontId="53" fillId="0" borderId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5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5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5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5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5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5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5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8" fontId="53" fillId="0" borderId="0"/>
    <xf numFmtId="43" fontId="4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8" fontId="53" fillId="0" borderId="0"/>
    <xf numFmtId="43" fontId="43" fillId="0" borderId="0" applyFont="0" applyFill="0" applyBorder="0" applyAlignment="0" applyProtection="0"/>
    <xf numFmtId="0" fontId="8" fillId="4" borderId="0" applyNumberFormat="0" applyBorder="0" applyAlignment="0" applyProtection="0"/>
    <xf numFmtId="0" fontId="54" fillId="32" borderId="0"/>
    <xf numFmtId="0" fontId="9" fillId="0" borderId="0" applyNumberFormat="0" applyFill="0" applyBorder="0" applyAlignment="0" applyProtection="0"/>
    <xf numFmtId="0" fontId="55" fillId="0" borderId="0"/>
    <xf numFmtId="0" fontId="8" fillId="4" borderId="0" applyNumberFormat="0" applyBorder="0" applyAlignment="0" applyProtection="0"/>
    <xf numFmtId="0" fontId="54" fillId="32" borderId="0"/>
    <xf numFmtId="0" fontId="56" fillId="0" borderId="0">
      <alignment horizontal="center"/>
    </xf>
    <xf numFmtId="0" fontId="10" fillId="0" borderId="3" applyNumberFormat="0" applyFill="0" applyAlignment="0" applyProtection="0"/>
    <xf numFmtId="0" fontId="57" fillId="0" borderId="56"/>
    <xf numFmtId="0" fontId="11" fillId="0" borderId="4" applyNumberFormat="0" applyFill="0" applyAlignment="0" applyProtection="0"/>
    <xf numFmtId="0" fontId="58" fillId="0" borderId="57"/>
    <xf numFmtId="0" fontId="12" fillId="0" borderId="5" applyNumberFormat="0" applyFill="0" applyAlignment="0" applyProtection="0"/>
    <xf numFmtId="0" fontId="59" fillId="0" borderId="58"/>
    <xf numFmtId="0" fontId="12" fillId="0" borderId="0" applyNumberFormat="0" applyFill="0" applyBorder="0" applyAlignment="0" applyProtection="0"/>
    <xf numFmtId="0" fontId="59" fillId="0" borderId="0"/>
    <xf numFmtId="0" fontId="56" fillId="0" borderId="0">
      <alignment horizontal="center" textRotation="90"/>
    </xf>
    <xf numFmtId="0" fontId="13" fillId="0" borderId="0" applyNumberFormat="0" applyFill="0" applyBorder="0" applyAlignment="0" applyProtection="0">
      <alignment vertical="top"/>
      <protection locked="0"/>
    </xf>
    <xf numFmtId="0" fontId="60" fillId="0" borderId="0"/>
    <xf numFmtId="0" fontId="14" fillId="21" borderId="6" applyNumberFormat="0" applyAlignment="0" applyProtection="0"/>
    <xf numFmtId="0" fontId="61" fillId="70" borderId="59"/>
    <xf numFmtId="0" fontId="6" fillId="3" borderId="0" applyNumberFormat="0" applyBorder="0" applyAlignment="0" applyProtection="0"/>
    <xf numFmtId="0" fontId="49" fillId="30" borderId="0"/>
    <xf numFmtId="0" fontId="62" fillId="71" borderId="0" applyNumberFormat="0" applyBorder="0" applyAlignment="0" applyProtection="0"/>
    <xf numFmtId="0" fontId="63" fillId="72" borderId="0"/>
    <xf numFmtId="0" fontId="15" fillId="7" borderId="1" applyNumberFormat="0" applyAlignment="0" applyProtection="0"/>
    <xf numFmtId="0" fontId="64" fillId="38" borderId="52"/>
    <xf numFmtId="0" fontId="14" fillId="21" borderId="6" applyNumberFormat="0" applyAlignment="0" applyProtection="0"/>
    <xf numFmtId="0" fontId="61" fillId="70" borderId="59"/>
    <xf numFmtId="0" fontId="14" fillId="21" borderId="6" applyNumberFormat="0" applyAlignment="0" applyProtection="0"/>
    <xf numFmtId="0" fontId="61" fillId="70" borderId="59"/>
    <xf numFmtId="0" fontId="65" fillId="73" borderId="60" applyNumberFormat="0" applyAlignment="0" applyProtection="0"/>
    <xf numFmtId="0" fontId="61" fillId="74" borderId="60"/>
    <xf numFmtId="0" fontId="16" fillId="0" borderId="7" applyNumberFormat="0" applyFill="0" applyAlignment="0" applyProtection="0"/>
    <xf numFmtId="0" fontId="66" fillId="0" borderId="61"/>
    <xf numFmtId="44" fontId="2" fillId="0" borderId="0" applyFont="0" applyFill="0" applyBorder="0" applyAlignment="0" applyProtection="0"/>
    <xf numFmtId="169" fontId="53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9" fillId="0" borderId="0" applyFont="0" applyFill="0" applyBorder="0" applyAlignment="0" applyProtection="0"/>
    <xf numFmtId="169" fontId="53" fillId="0" borderId="0"/>
    <xf numFmtId="44" fontId="3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0" fontId="10" fillId="0" borderId="3" applyNumberFormat="0" applyFill="0" applyAlignment="0" applyProtection="0"/>
    <xf numFmtId="0" fontId="57" fillId="0" borderId="56"/>
    <xf numFmtId="0" fontId="67" fillId="0" borderId="62" applyNumberFormat="0" applyFill="0" applyAlignment="0" applyProtection="0"/>
    <xf numFmtId="0" fontId="68" fillId="0" borderId="63"/>
    <xf numFmtId="0" fontId="11" fillId="0" borderId="4" applyNumberFormat="0" applyFill="0" applyAlignment="0" applyProtection="0"/>
    <xf numFmtId="0" fontId="58" fillId="0" borderId="57"/>
    <xf numFmtId="0" fontId="69" fillId="0" borderId="64" applyNumberFormat="0" applyFill="0" applyAlignment="0" applyProtection="0"/>
    <xf numFmtId="0" fontId="70" fillId="0" borderId="65"/>
    <xf numFmtId="0" fontId="12" fillId="0" borderId="5" applyNumberFormat="0" applyFill="0" applyAlignment="0" applyProtection="0"/>
    <xf numFmtId="0" fontId="59" fillId="0" borderId="58"/>
    <xf numFmtId="0" fontId="71" fillId="0" borderId="66" applyNumberFormat="0" applyFill="0" applyAlignment="0" applyProtection="0"/>
    <xf numFmtId="0" fontId="72" fillId="0" borderId="67"/>
    <xf numFmtId="0" fontId="12" fillId="0" borderId="0" applyNumberFormat="0" applyFill="0" applyBorder="0" applyAlignment="0" applyProtection="0"/>
    <xf numFmtId="0" fontId="59" fillId="0" borderId="0"/>
    <xf numFmtId="0" fontId="71" fillId="0" borderId="0" applyNumberFormat="0" applyFill="0" applyBorder="0" applyAlignment="0" applyProtection="0"/>
    <xf numFmtId="0" fontId="72" fillId="0" borderId="0"/>
    <xf numFmtId="0" fontId="23" fillId="0" borderId="0" applyNumberFormat="0" applyFill="0" applyBorder="0" applyAlignment="0" applyProtection="0"/>
    <xf numFmtId="0" fontId="74" fillId="0" borderId="0"/>
    <xf numFmtId="0" fontId="73" fillId="0" borderId="0" applyNumberFormat="0" applyFill="0" applyBorder="0" applyAlignment="0" applyProtection="0"/>
    <xf numFmtId="0" fontId="75" fillId="0" borderId="0"/>
    <xf numFmtId="0" fontId="17" fillId="0" borderId="0"/>
    <xf numFmtId="0" fontId="18" fillId="0" borderId="0"/>
    <xf numFmtId="170" fontId="76" fillId="0" borderId="0"/>
    <xf numFmtId="0" fontId="17" fillId="0" borderId="0"/>
    <xf numFmtId="170" fontId="77" fillId="0" borderId="0"/>
    <xf numFmtId="0" fontId="17" fillId="0" borderId="0"/>
    <xf numFmtId="170" fontId="77" fillId="0" borderId="0"/>
    <xf numFmtId="170" fontId="76" fillId="0" borderId="0"/>
    <xf numFmtId="0" fontId="18" fillId="0" borderId="0"/>
    <xf numFmtId="0" fontId="19" fillId="22" borderId="0" applyNumberFormat="0" applyBorder="0" applyAlignment="0" applyProtection="0"/>
    <xf numFmtId="0" fontId="78" fillId="75" borderId="0"/>
    <xf numFmtId="0" fontId="19" fillId="22" borderId="0" applyNumberFormat="0" applyBorder="0" applyAlignment="0" applyProtection="0"/>
    <xf numFmtId="0" fontId="78" fillId="75" borderId="0"/>
    <xf numFmtId="0" fontId="19" fillId="22" borderId="0" applyNumberFormat="0" applyBorder="0" applyAlignment="0" applyProtection="0"/>
    <xf numFmtId="0" fontId="78" fillId="75" borderId="0"/>
    <xf numFmtId="0" fontId="79" fillId="76" borderId="0" applyNumberFormat="0" applyBorder="0" applyAlignment="0" applyProtection="0"/>
    <xf numFmtId="0" fontId="80" fillId="77" borderId="0"/>
    <xf numFmtId="0" fontId="2" fillId="0" borderId="0"/>
    <xf numFmtId="0" fontId="2" fillId="0" borderId="0"/>
    <xf numFmtId="170" fontId="81" fillId="0" borderId="0"/>
    <xf numFmtId="170" fontId="8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81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2" fillId="0" borderId="0"/>
    <xf numFmtId="170" fontId="8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170" fontId="81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170" fontId="81" fillId="0" borderId="0"/>
    <xf numFmtId="0" fontId="39" fillId="0" borderId="0"/>
    <xf numFmtId="0" fontId="39" fillId="0" borderId="0"/>
    <xf numFmtId="0" fontId="39" fillId="0" borderId="0"/>
    <xf numFmtId="0" fontId="45" fillId="0" borderId="0"/>
    <xf numFmtId="0" fontId="2" fillId="0" borderId="0"/>
    <xf numFmtId="170" fontId="81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45" fillId="0" borderId="0"/>
    <xf numFmtId="170" fontId="8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2" fillId="0" borderId="0"/>
    <xf numFmtId="0" fontId="2" fillId="0" borderId="0"/>
    <xf numFmtId="0" fontId="45" fillId="0" borderId="0"/>
    <xf numFmtId="170" fontId="81" fillId="0" borderId="0"/>
    <xf numFmtId="0" fontId="32" fillId="0" borderId="0"/>
    <xf numFmtId="170" fontId="81" fillId="0" borderId="0"/>
    <xf numFmtId="0" fontId="2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2" fillId="0" borderId="0" applyProtection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170" fontId="81" fillId="0" borderId="0"/>
    <xf numFmtId="170" fontId="81" fillId="0" borderId="0"/>
    <xf numFmtId="0" fontId="2" fillId="0" borderId="0"/>
    <xf numFmtId="0" fontId="2" fillId="0" borderId="0"/>
    <xf numFmtId="170" fontId="81" fillId="0" borderId="0"/>
    <xf numFmtId="170" fontId="81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9" fillId="0" borderId="0"/>
    <xf numFmtId="170" fontId="82" fillId="0" borderId="0"/>
    <xf numFmtId="0" fontId="2" fillId="0" borderId="0" applyProtection="0"/>
    <xf numFmtId="0" fontId="38" fillId="0" borderId="0"/>
    <xf numFmtId="170" fontId="83" fillId="0" borderId="0"/>
    <xf numFmtId="0" fontId="2" fillId="0" borderId="0"/>
    <xf numFmtId="170" fontId="81" fillId="0" borderId="0"/>
    <xf numFmtId="0" fontId="2" fillId="0" borderId="0" applyProtection="0"/>
    <xf numFmtId="0" fontId="39" fillId="0" borderId="0"/>
    <xf numFmtId="0" fontId="2" fillId="0" borderId="0" applyProtection="0"/>
    <xf numFmtId="0" fontId="2" fillId="0" borderId="0" applyProtection="0"/>
    <xf numFmtId="0" fontId="39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45" fillId="0" borderId="0"/>
    <xf numFmtId="0" fontId="4" fillId="0" borderId="0"/>
    <xf numFmtId="0" fontId="1" fillId="0" borderId="0"/>
    <xf numFmtId="0" fontId="1" fillId="0" borderId="0"/>
    <xf numFmtId="0" fontId="2" fillId="0" borderId="0"/>
    <xf numFmtId="170" fontId="81" fillId="0" borderId="0"/>
    <xf numFmtId="170" fontId="4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" fillId="0" borderId="0"/>
    <xf numFmtId="0" fontId="2" fillId="0" borderId="0"/>
    <xf numFmtId="170" fontId="81" fillId="0" borderId="0"/>
    <xf numFmtId="0" fontId="39" fillId="0" borderId="0"/>
    <xf numFmtId="170" fontId="82" fillId="0" borderId="0"/>
    <xf numFmtId="0" fontId="39" fillId="0" borderId="0"/>
    <xf numFmtId="170" fontId="82" fillId="0" borderId="0"/>
    <xf numFmtId="0" fontId="39" fillId="0" borderId="0"/>
    <xf numFmtId="170" fontId="82" fillId="0" borderId="0"/>
    <xf numFmtId="0" fontId="39" fillId="0" borderId="0"/>
    <xf numFmtId="170" fontId="82" fillId="0" borderId="0"/>
    <xf numFmtId="0" fontId="39" fillId="0" borderId="0"/>
    <xf numFmtId="170" fontId="82" fillId="0" borderId="0"/>
    <xf numFmtId="0" fontId="39" fillId="0" borderId="0"/>
    <xf numFmtId="170" fontId="82" fillId="0" borderId="0"/>
    <xf numFmtId="0" fontId="39" fillId="0" borderId="0"/>
    <xf numFmtId="170" fontId="82" fillId="0" borderId="0"/>
    <xf numFmtId="0" fontId="39" fillId="0" borderId="0"/>
    <xf numFmtId="170" fontId="82" fillId="0" borderId="0"/>
    <xf numFmtId="0" fontId="39" fillId="0" borderId="0"/>
    <xf numFmtId="0" fontId="2" fillId="0" borderId="0"/>
    <xf numFmtId="170" fontId="81" fillId="0" borderId="0"/>
    <xf numFmtId="170" fontId="82" fillId="0" borderId="0"/>
    <xf numFmtId="0" fontId="2" fillId="0" borderId="0"/>
    <xf numFmtId="0" fontId="2" fillId="0" borderId="0"/>
    <xf numFmtId="170" fontId="81" fillId="0" borderId="0"/>
    <xf numFmtId="170" fontId="81" fillId="0" borderId="0"/>
    <xf numFmtId="0" fontId="2" fillId="0" borderId="0"/>
    <xf numFmtId="0" fontId="2" fillId="0" borderId="0"/>
    <xf numFmtId="0" fontId="39" fillId="0" borderId="0"/>
    <xf numFmtId="170" fontId="82" fillId="0" borderId="0"/>
    <xf numFmtId="0" fontId="39" fillId="0" borderId="0"/>
    <xf numFmtId="170" fontId="82" fillId="0" borderId="0"/>
    <xf numFmtId="0" fontId="39" fillId="0" borderId="0"/>
    <xf numFmtId="170" fontId="82" fillId="0" borderId="0"/>
    <xf numFmtId="0" fontId="39" fillId="0" borderId="0"/>
    <xf numFmtId="170" fontId="82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2" fillId="0" borderId="0"/>
    <xf numFmtId="170" fontId="81" fillId="0" borderId="0"/>
    <xf numFmtId="0" fontId="38" fillId="0" borderId="0"/>
    <xf numFmtId="170" fontId="83" fillId="0" borderId="0"/>
    <xf numFmtId="0" fontId="1" fillId="0" borderId="0"/>
    <xf numFmtId="170" fontId="46" fillId="0" borderId="0"/>
    <xf numFmtId="0" fontId="2" fillId="0" borderId="0"/>
    <xf numFmtId="170" fontId="81" fillId="0" borderId="0"/>
    <xf numFmtId="0" fontId="2" fillId="0" borderId="0"/>
    <xf numFmtId="0" fontId="39" fillId="0" borderId="0"/>
    <xf numFmtId="170" fontId="82" fillId="0" borderId="0"/>
    <xf numFmtId="170" fontId="8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170" fontId="8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9" fillId="0" borderId="0"/>
    <xf numFmtId="0" fontId="35" fillId="0" borderId="0"/>
    <xf numFmtId="0" fontId="39" fillId="0" borderId="0"/>
    <xf numFmtId="0" fontId="2" fillId="0" borderId="0"/>
    <xf numFmtId="170" fontId="81" fillId="0" borderId="0"/>
    <xf numFmtId="0" fontId="45" fillId="0" borderId="0"/>
    <xf numFmtId="0" fontId="39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35" fillId="0" borderId="0"/>
    <xf numFmtId="0" fontId="45" fillId="0" borderId="0"/>
    <xf numFmtId="0" fontId="2" fillId="0" borderId="0"/>
    <xf numFmtId="0" fontId="2" fillId="0" borderId="0"/>
    <xf numFmtId="0" fontId="2" fillId="0" borderId="0"/>
    <xf numFmtId="170" fontId="81" fillId="0" borderId="0"/>
    <xf numFmtId="0" fontId="2" fillId="0" borderId="0"/>
    <xf numFmtId="0" fontId="39" fillId="0" borderId="0"/>
    <xf numFmtId="0" fontId="39" fillId="0" borderId="0"/>
    <xf numFmtId="0" fontId="45" fillId="0" borderId="0"/>
    <xf numFmtId="0" fontId="42" fillId="0" borderId="0"/>
    <xf numFmtId="0" fontId="39" fillId="0" borderId="0"/>
    <xf numFmtId="0" fontId="2" fillId="0" borderId="0"/>
    <xf numFmtId="0" fontId="2" fillId="0" borderId="0"/>
    <xf numFmtId="170" fontId="81" fillId="0" borderId="0"/>
    <xf numFmtId="170" fontId="81" fillId="0" borderId="0"/>
    <xf numFmtId="0" fontId="39" fillId="0" borderId="0"/>
    <xf numFmtId="0" fontId="39" fillId="0" borderId="0"/>
    <xf numFmtId="0" fontId="39" fillId="0" borderId="0"/>
    <xf numFmtId="0" fontId="35" fillId="0" borderId="0"/>
    <xf numFmtId="0" fontId="39" fillId="0" borderId="0"/>
    <xf numFmtId="0" fontId="39" fillId="0" borderId="0"/>
    <xf numFmtId="0" fontId="39" fillId="0" borderId="0"/>
    <xf numFmtId="0" fontId="2" fillId="0" borderId="0"/>
    <xf numFmtId="0" fontId="2" fillId="0" borderId="0"/>
    <xf numFmtId="170" fontId="81" fillId="0" borderId="0"/>
    <xf numFmtId="170" fontId="81" fillId="0" borderId="0"/>
    <xf numFmtId="0" fontId="39" fillId="0" borderId="0"/>
    <xf numFmtId="0" fontId="39" fillId="0" borderId="0"/>
    <xf numFmtId="0" fontId="2" fillId="0" borderId="0"/>
    <xf numFmtId="0" fontId="2" fillId="0" borderId="0"/>
    <xf numFmtId="0" fontId="2" fillId="23" borderId="8" applyNumberFormat="0" applyFont="0" applyAlignment="0" applyProtection="0"/>
    <xf numFmtId="0" fontId="53" fillId="78" borderId="68"/>
    <xf numFmtId="0" fontId="20" fillId="20" borderId="9" applyNumberFormat="0" applyAlignment="0" applyProtection="0"/>
    <xf numFmtId="0" fontId="84" fillId="69" borderId="69"/>
    <xf numFmtId="0" fontId="2" fillId="23" borderId="8" applyNumberFormat="0" applyFont="0" applyAlignment="0" applyProtection="0"/>
    <xf numFmtId="0" fontId="53" fillId="78" borderId="68"/>
    <xf numFmtId="0" fontId="43" fillId="79" borderId="70" applyNumberFormat="0" applyFont="0" applyAlignment="0" applyProtection="0"/>
    <xf numFmtId="0" fontId="43" fillId="79" borderId="70" applyNumberFormat="0" applyFont="0" applyAlignment="0" applyProtection="0"/>
    <xf numFmtId="0" fontId="43" fillId="79" borderId="70" applyNumberFormat="0" applyFont="0" applyAlignment="0" applyProtection="0"/>
    <xf numFmtId="0" fontId="53" fillId="78" borderId="70"/>
    <xf numFmtId="0" fontId="43" fillId="79" borderId="70" applyNumberFormat="0" applyFont="0" applyAlignment="0" applyProtection="0"/>
    <xf numFmtId="0" fontId="16" fillId="0" borderId="7" applyNumberFormat="0" applyFill="0" applyAlignment="0" applyProtection="0"/>
    <xf numFmtId="0" fontId="66" fillId="0" borderId="61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1" fontId="53" fillId="0" borderId="0"/>
    <xf numFmtId="171" fontId="53" fillId="0" borderId="0"/>
    <xf numFmtId="9" fontId="2" fillId="0" borderId="0" applyFont="0" applyFill="0" applyBorder="0" applyAlignment="0" applyProtection="0"/>
    <xf numFmtId="171" fontId="53" fillId="0" borderId="0"/>
    <xf numFmtId="171" fontId="5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1" fontId="53" fillId="0" borderId="0"/>
    <xf numFmtId="9" fontId="2" fillId="0" borderId="0" applyFont="0" applyFill="0" applyBorder="0" applyAlignment="0" applyProtection="0"/>
    <xf numFmtId="171" fontId="53" fillId="0" borderId="0"/>
    <xf numFmtId="171" fontId="5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1" fontId="53" fillId="0" borderId="0"/>
    <xf numFmtId="171" fontId="5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16" fillId="0" borderId="7" applyNumberFormat="0" applyFill="0" applyAlignment="0" applyProtection="0"/>
    <xf numFmtId="0" fontId="66" fillId="0" borderId="61"/>
    <xf numFmtId="0" fontId="85" fillId="0" borderId="71" applyNumberFormat="0" applyFill="0" applyAlignment="0" applyProtection="0"/>
    <xf numFmtId="0" fontId="86" fillId="0" borderId="71"/>
    <xf numFmtId="0" fontId="87" fillId="0" borderId="0"/>
    <xf numFmtId="172" fontId="87" fillId="0" borderId="0"/>
    <xf numFmtId="0" fontId="21" fillId="0" borderId="2" applyNumberFormat="0" applyFill="0" applyAlignment="0" applyProtection="0"/>
    <xf numFmtId="0" fontId="52" fillId="0" borderId="54"/>
    <xf numFmtId="0" fontId="8" fillId="4" borderId="0" applyNumberFormat="0" applyBorder="0" applyAlignment="0" applyProtection="0"/>
    <xf numFmtId="0" fontId="54" fillId="32" borderId="0"/>
    <xf numFmtId="0" fontId="88" fillId="80" borderId="0" applyNumberFormat="0" applyBorder="0" applyAlignment="0" applyProtection="0"/>
    <xf numFmtId="0" fontId="89" fillId="81" borderId="0"/>
    <xf numFmtId="0" fontId="2" fillId="0" borderId="0"/>
    <xf numFmtId="0" fontId="2" fillId="0" borderId="0"/>
    <xf numFmtId="170" fontId="81" fillId="0" borderId="0"/>
    <xf numFmtId="170" fontId="81" fillId="0" borderId="0"/>
    <xf numFmtId="0" fontId="2" fillId="0" borderId="0"/>
    <xf numFmtId="173" fontId="2" fillId="0" borderId="0"/>
    <xf numFmtId="0" fontId="22" fillId="0" borderId="0" applyNumberFormat="0" applyFill="0" applyBorder="0" applyAlignment="0" applyProtection="0"/>
    <xf numFmtId="0" fontId="91" fillId="0" borderId="0"/>
    <xf numFmtId="0" fontId="90" fillId="0" borderId="0" applyNumberFormat="0" applyFill="0" applyBorder="0" applyAlignment="0" applyProtection="0"/>
    <xf numFmtId="0" fontId="91" fillId="0" borderId="0"/>
    <xf numFmtId="0" fontId="22" fillId="0" borderId="0" applyNumberFormat="0" applyFill="0" applyBorder="0" applyAlignment="0" applyProtection="0"/>
    <xf numFmtId="0" fontId="91" fillId="0" borderId="0"/>
    <xf numFmtId="0" fontId="23" fillId="0" borderId="0" applyNumberFormat="0" applyFill="0" applyBorder="0" applyAlignment="0" applyProtection="0"/>
    <xf numFmtId="0" fontId="74" fillId="0" borderId="0"/>
    <xf numFmtId="0" fontId="23" fillId="0" borderId="0" applyNumberFormat="0" applyFill="0" applyBorder="0" applyAlignment="0" applyProtection="0"/>
    <xf numFmtId="0" fontId="74" fillId="0" borderId="0"/>
    <xf numFmtId="0" fontId="21" fillId="0" borderId="2" applyNumberFormat="0" applyFill="0" applyAlignment="0" applyProtection="0"/>
    <xf numFmtId="0" fontId="52" fillId="0" borderId="54"/>
    <xf numFmtId="0" fontId="15" fillId="7" borderId="1" applyNumberFormat="0" applyAlignment="0" applyProtection="0"/>
    <xf numFmtId="0" fontId="64" fillId="38" borderId="52"/>
    <xf numFmtId="0" fontId="92" fillId="82" borderId="72" applyNumberFormat="0" applyAlignment="0" applyProtection="0"/>
    <xf numFmtId="0" fontId="93" fillId="38" borderId="72"/>
    <xf numFmtId="0" fontId="7" fillId="20" borderId="1" applyNumberFormat="0" applyAlignment="0" applyProtection="0"/>
    <xf numFmtId="0" fontId="50" fillId="69" borderId="52"/>
    <xf numFmtId="0" fontId="94" fillId="83" borderId="72" applyNumberFormat="0" applyAlignment="0" applyProtection="0"/>
    <xf numFmtId="0" fontId="95" fillId="84" borderId="72"/>
    <xf numFmtId="0" fontId="20" fillId="20" borderId="9" applyNumberFormat="0" applyAlignment="0" applyProtection="0"/>
    <xf numFmtId="0" fontId="84" fillId="69" borderId="69"/>
    <xf numFmtId="0" fontId="96" fillId="83" borderId="73" applyNumberFormat="0" applyAlignment="0" applyProtection="0"/>
    <xf numFmtId="0" fontId="97" fillId="84" borderId="73"/>
    <xf numFmtId="0" fontId="9" fillId="0" borderId="0" applyNumberFormat="0" applyFill="0" applyBorder="0" applyAlignment="0" applyProtection="0"/>
    <xf numFmtId="0" fontId="55" fillId="0" borderId="0"/>
    <xf numFmtId="0" fontId="98" fillId="0" borderId="0" applyNumberFormat="0" applyFill="0" applyBorder="0" applyAlignment="0" applyProtection="0"/>
    <xf numFmtId="0" fontId="99" fillId="0" borderId="0"/>
    <xf numFmtId="0" fontId="9" fillId="0" borderId="0" applyNumberFormat="0" applyFill="0" applyBorder="0" applyAlignment="0" applyProtection="0"/>
    <xf numFmtId="0" fontId="55" fillId="0" borderId="0"/>
    <xf numFmtId="0" fontId="22" fillId="0" borderId="0" applyNumberFormat="0" applyFill="0" applyBorder="0" applyAlignment="0" applyProtection="0"/>
    <xf numFmtId="0" fontId="91" fillId="0" borderId="0"/>
    <xf numFmtId="0" fontId="6" fillId="3" borderId="0" applyNumberFormat="0" applyBorder="0" applyAlignment="0" applyProtection="0"/>
    <xf numFmtId="0" fontId="49" fillId="30" borderId="0"/>
    <xf numFmtId="0" fontId="5" fillId="16" borderId="0" applyNumberFormat="0" applyBorder="0" applyAlignment="0" applyProtection="0"/>
    <xf numFmtId="0" fontId="48" fillId="65" borderId="0"/>
    <xf numFmtId="0" fontId="47" fillId="85" borderId="0" applyNumberFormat="0" applyBorder="0" applyAlignment="0" applyProtection="0"/>
    <xf numFmtId="0" fontId="48" fillId="86" borderId="0"/>
    <xf numFmtId="0" fontId="5" fillId="17" borderId="0" applyNumberFormat="0" applyBorder="0" applyAlignment="0" applyProtection="0"/>
    <xf numFmtId="0" fontId="48" fillId="66" borderId="0"/>
    <xf numFmtId="0" fontId="47" fillId="87" borderId="0" applyNumberFormat="0" applyBorder="0" applyAlignment="0" applyProtection="0"/>
    <xf numFmtId="0" fontId="48" fillId="88" borderId="0"/>
    <xf numFmtId="0" fontId="5" fillId="18" borderId="0" applyNumberFormat="0" applyBorder="0" applyAlignment="0" applyProtection="0"/>
    <xf numFmtId="0" fontId="48" fillId="67" borderId="0"/>
    <xf numFmtId="0" fontId="47" fillId="89" borderId="0" applyNumberFormat="0" applyBorder="0" applyAlignment="0" applyProtection="0"/>
    <xf numFmtId="0" fontId="48" fillId="90" borderId="0"/>
    <xf numFmtId="0" fontId="5" fillId="13" borderId="0" applyNumberFormat="0" applyBorder="0" applyAlignment="0" applyProtection="0"/>
    <xf numFmtId="0" fontId="48" fillId="57" borderId="0"/>
    <xf numFmtId="0" fontId="47" fillId="91" borderId="0" applyNumberFormat="0" applyBorder="0" applyAlignment="0" applyProtection="0"/>
    <xf numFmtId="0" fontId="48" fillId="92" borderId="0"/>
    <xf numFmtId="0" fontId="5" fillId="14" borderId="0" applyNumberFormat="0" applyBorder="0" applyAlignment="0" applyProtection="0"/>
    <xf numFmtId="0" fontId="48" fillId="60" borderId="0"/>
    <xf numFmtId="0" fontId="47" fillId="93" borderId="0" applyNumberFormat="0" applyBorder="0" applyAlignment="0" applyProtection="0"/>
    <xf numFmtId="0" fontId="48" fillId="94" borderId="0"/>
    <xf numFmtId="0" fontId="5" fillId="19" borderId="0" applyNumberFormat="0" applyBorder="0" applyAlignment="0" applyProtection="0"/>
    <xf numFmtId="0" fontId="48" fillId="68" borderId="0"/>
    <xf numFmtId="0" fontId="47" fillId="95" borderId="0" applyNumberFormat="0" applyBorder="0" applyAlignment="0" applyProtection="0"/>
    <xf numFmtId="0" fontId="48" fillId="96" borderId="0"/>
    <xf numFmtId="0" fontId="5" fillId="16" borderId="0" applyNumberFormat="0" applyBorder="0" applyAlignment="0" applyProtection="0"/>
    <xf numFmtId="0" fontId="48" fillId="65" borderId="0"/>
    <xf numFmtId="0" fontId="5" fillId="17" borderId="0" applyNumberFormat="0" applyBorder="0" applyAlignment="0" applyProtection="0"/>
    <xf numFmtId="0" fontId="48" fillId="66" borderId="0"/>
    <xf numFmtId="0" fontId="5" fillId="18" borderId="0" applyNumberFormat="0" applyBorder="0" applyAlignment="0" applyProtection="0"/>
    <xf numFmtId="0" fontId="48" fillId="67" borderId="0"/>
    <xf numFmtId="0" fontId="5" fillId="13" borderId="0" applyNumberFormat="0" applyBorder="0" applyAlignment="0" applyProtection="0"/>
    <xf numFmtId="0" fontId="48" fillId="57" borderId="0"/>
    <xf numFmtId="0" fontId="5" fillId="14" borderId="0" applyNumberFormat="0" applyBorder="0" applyAlignment="0" applyProtection="0"/>
    <xf numFmtId="0" fontId="48" fillId="60" borderId="0"/>
    <xf numFmtId="0" fontId="5" fillId="19" borderId="0" applyNumberFormat="0" applyBorder="0" applyAlignment="0" applyProtection="0"/>
    <xf numFmtId="0" fontId="48" fillId="68" borderId="0"/>
  </cellStyleXfs>
  <cellXfs count="350">
    <xf numFmtId="0" fontId="0" fillId="0" borderId="0" xfId="0"/>
    <xf numFmtId="0" fontId="2" fillId="0" borderId="0" xfId="620"/>
    <xf numFmtId="3" fontId="2" fillId="0" borderId="0" xfId="620" applyNumberFormat="1"/>
    <xf numFmtId="4" fontId="2" fillId="0" borderId="0" xfId="620" applyNumberFormat="1"/>
    <xf numFmtId="164" fontId="2" fillId="0" borderId="0" xfId="620" applyNumberFormat="1"/>
    <xf numFmtId="0" fontId="2" fillId="0" borderId="0" xfId="620" applyFont="1"/>
    <xf numFmtId="4" fontId="2" fillId="0" borderId="0" xfId="620" applyNumberFormat="1" applyFill="1"/>
    <xf numFmtId="2" fontId="2" fillId="0" borderId="0" xfId="620" applyNumberFormat="1"/>
    <xf numFmtId="0" fontId="2" fillId="0" borderId="0" xfId="620" applyAlignment="1">
      <alignment horizontal="right"/>
    </xf>
    <xf numFmtId="3" fontId="24" fillId="0" borderId="0" xfId="620" applyNumberFormat="1" applyFont="1"/>
    <xf numFmtId="0" fontId="24" fillId="0" borderId="0" xfId="620" applyFont="1"/>
    <xf numFmtId="0" fontId="24" fillId="0" borderId="0" xfId="620" applyFont="1" applyAlignment="1">
      <alignment horizontal="center"/>
    </xf>
    <xf numFmtId="0" fontId="2" fillId="0" borderId="0" xfId="355"/>
    <xf numFmtId="0" fontId="24" fillId="0" borderId="0" xfId="355" applyFont="1" applyAlignment="1">
      <alignment horizontal="center"/>
    </xf>
    <xf numFmtId="3" fontId="2" fillId="0" borderId="0" xfId="355" applyNumberFormat="1"/>
    <xf numFmtId="3" fontId="24" fillId="0" borderId="0" xfId="355" applyNumberFormat="1" applyFont="1"/>
    <xf numFmtId="0" fontId="27" fillId="0" borderId="10" xfId="647" applyFont="1" applyBorder="1"/>
    <xf numFmtId="49" fontId="27" fillId="0" borderId="11" xfId="647" applyNumberFormat="1" applyFont="1" applyBorder="1" applyAlignment="1">
      <alignment horizontal="left"/>
    </xf>
    <xf numFmtId="0" fontId="2" fillId="0" borderId="0" xfId="647" applyFont="1"/>
    <xf numFmtId="0" fontId="28" fillId="0" borderId="12" xfId="647" applyFont="1" applyBorder="1" applyAlignment="1">
      <alignment horizontal="center" vertical="top" wrapText="1"/>
    </xf>
    <xf numFmtId="49" fontId="28" fillId="0" borderId="13" xfId="647" applyNumberFormat="1" applyFont="1" applyBorder="1" applyAlignment="1">
      <alignment horizontal="center" vertical="top" wrapText="1"/>
    </xf>
    <xf numFmtId="2" fontId="2" fillId="0" borderId="0" xfId="647" applyNumberFormat="1" applyFont="1"/>
    <xf numFmtId="43" fontId="2" fillId="0" borderId="0" xfId="647" applyNumberFormat="1" applyFont="1"/>
    <xf numFmtId="166" fontId="2" fillId="0" borderId="0" xfId="647" applyNumberFormat="1" applyFont="1"/>
    <xf numFmtId="1" fontId="29" fillId="0" borderId="14" xfId="647" applyNumberFormat="1" applyFont="1" applyFill="1" applyBorder="1" applyAlignment="1">
      <alignment horizontal="right"/>
    </xf>
    <xf numFmtId="49" fontId="29" fillId="0" borderId="15" xfId="647" applyNumberFormat="1" applyFont="1" applyFill="1" applyBorder="1" applyAlignment="1">
      <alignment horizontal="left"/>
    </xf>
    <xf numFmtId="0" fontId="29" fillId="0" borderId="14" xfId="647" applyNumberFormat="1" applyFont="1" applyFill="1" applyBorder="1" applyAlignment="1">
      <alignment horizontal="right"/>
    </xf>
    <xf numFmtId="1" fontId="29" fillId="0" borderId="14" xfId="647" applyNumberFormat="1" applyFont="1" applyFill="1" applyBorder="1" applyAlignment="1">
      <alignment horizontal="right" vertical="top"/>
    </xf>
    <xf numFmtId="49" fontId="29" fillId="0" borderId="15" xfId="647" applyNumberFormat="1" applyFont="1" applyFill="1" applyBorder="1" applyAlignment="1">
      <alignment horizontal="left" vertical="top" wrapText="1"/>
    </xf>
    <xf numFmtId="0" fontId="2" fillId="0" borderId="0" xfId="647" applyFont="1" applyAlignment="1">
      <alignment vertical="top"/>
    </xf>
    <xf numFmtId="43" fontId="2" fillId="24" borderId="0" xfId="647" applyNumberFormat="1" applyFont="1" applyFill="1"/>
    <xf numFmtId="165" fontId="27" fillId="0" borderId="0" xfId="258" applyNumberFormat="1" applyFont="1"/>
    <xf numFmtId="2" fontId="30" fillId="0" borderId="0" xfId="647" applyNumberFormat="1" applyFont="1" applyAlignment="1">
      <alignment horizontal="right"/>
    </xf>
    <xf numFmtId="43" fontId="31" fillId="0" borderId="0" xfId="647" applyNumberFormat="1" applyFont="1"/>
    <xf numFmtId="0" fontId="30" fillId="0" borderId="0" xfId="647" applyFont="1"/>
    <xf numFmtId="49" fontId="2" fillId="0" borderId="0" xfId="647" applyNumberFormat="1" applyFont="1" applyAlignment="1">
      <alignment horizontal="left"/>
    </xf>
    <xf numFmtId="165" fontId="2" fillId="0" borderId="0" xfId="647" applyNumberFormat="1" applyFont="1"/>
    <xf numFmtId="0" fontId="29" fillId="0" borderId="0" xfId="355" applyFont="1" applyAlignment="1">
      <alignment horizontal="left"/>
    </xf>
    <xf numFmtId="0" fontId="2" fillId="0" borderId="0" xfId="355" applyFont="1"/>
    <xf numFmtId="49" fontId="44" fillId="0" borderId="0" xfId="355" applyNumberFormat="1" applyFont="1"/>
    <xf numFmtId="0" fontId="44" fillId="0" borderId="0" xfId="355" applyFont="1"/>
    <xf numFmtId="3" fontId="2" fillId="0" borderId="0" xfId="355" applyNumberFormat="1" applyFont="1"/>
    <xf numFmtId="3" fontId="2" fillId="0" borderId="0" xfId="355" applyNumberFormat="1" applyFont="1" applyFill="1"/>
    <xf numFmtId="49" fontId="29" fillId="0" borderId="15" xfId="647" applyNumberFormat="1" applyFont="1" applyFill="1" applyBorder="1" applyAlignment="1">
      <alignment horizontal="left" wrapText="1"/>
    </xf>
    <xf numFmtId="0" fontId="2" fillId="0" borderId="16" xfId="353" applyFont="1" applyBorder="1"/>
    <xf numFmtId="0" fontId="2" fillId="0" borderId="17" xfId="353" applyFont="1" applyBorder="1"/>
    <xf numFmtId="0" fontId="2" fillId="0" borderId="18" xfId="353" applyFont="1" applyBorder="1"/>
    <xf numFmtId="3" fontId="2" fillId="0" borderId="19" xfId="353" applyNumberFormat="1" applyFont="1" applyBorder="1"/>
    <xf numFmtId="0" fontId="2" fillId="0" borderId="14" xfId="353" applyFont="1" applyBorder="1"/>
    <xf numFmtId="3" fontId="2" fillId="0" borderId="20" xfId="353" applyNumberFormat="1" applyFont="1" applyBorder="1"/>
    <xf numFmtId="0" fontId="2" fillId="0" borderId="14" xfId="353" applyFont="1" applyBorder="1" applyAlignment="1">
      <alignment horizontal="right"/>
    </xf>
    <xf numFmtId="0" fontId="30" fillId="25" borderId="21" xfId="647" applyFont="1" applyFill="1" applyBorder="1"/>
    <xf numFmtId="1" fontId="29" fillId="0" borderId="22" xfId="647" applyNumberFormat="1" applyFont="1" applyFill="1" applyBorder="1" applyAlignment="1">
      <alignment horizontal="right"/>
    </xf>
    <xf numFmtId="49" fontId="3" fillId="25" borderId="23" xfId="647" applyNumberFormat="1" applyFont="1" applyFill="1" applyBorder="1" applyAlignment="1">
      <alignment horizontal="left"/>
    </xf>
    <xf numFmtId="49" fontId="29" fillId="0" borderId="24" xfId="647" applyNumberFormat="1" applyFont="1" applyFill="1" applyBorder="1" applyAlignment="1">
      <alignment horizontal="left"/>
    </xf>
    <xf numFmtId="0" fontId="24" fillId="0" borderId="0" xfId="620" applyFont="1" applyFill="1"/>
    <xf numFmtId="3" fontId="2" fillId="0" borderId="0" xfId="620" applyNumberFormat="1" applyFill="1"/>
    <xf numFmtId="3" fontId="24" fillId="0" borderId="0" xfId="620" applyNumberFormat="1" applyFont="1" applyFill="1"/>
    <xf numFmtId="3" fontId="2" fillId="24" borderId="0" xfId="620" applyNumberFormat="1" applyFill="1"/>
    <xf numFmtId="0" fontId="2" fillId="0" borderId="0" xfId="358" applyAlignment="1">
      <alignment vertical="top"/>
    </xf>
    <xf numFmtId="0" fontId="2" fillId="0" borderId="0" xfId="358" applyFill="1" applyAlignment="1">
      <alignment vertical="top"/>
    </xf>
    <xf numFmtId="0" fontId="2" fillId="0" borderId="0" xfId="358" applyFont="1" applyAlignment="1">
      <alignment vertical="top"/>
    </xf>
    <xf numFmtId="0" fontId="2" fillId="0" borderId="0" xfId="358" applyAlignment="1">
      <alignment horizontal="center" vertical="top"/>
    </xf>
    <xf numFmtId="0" fontId="2" fillId="0" borderId="0" xfId="358" applyAlignment="1">
      <alignment horizontal="left" vertical="top"/>
    </xf>
    <xf numFmtId="0" fontId="24" fillId="0" borderId="0" xfId="358" applyFont="1" applyAlignment="1">
      <alignment vertical="top"/>
    </xf>
    <xf numFmtId="3" fontId="2" fillId="0" borderId="0" xfId="358" applyNumberFormat="1" applyFill="1" applyAlignment="1">
      <alignment vertical="top"/>
    </xf>
    <xf numFmtId="0" fontId="2" fillId="0" borderId="0" xfId="358" applyBorder="1" applyAlignment="1">
      <alignment vertical="top"/>
    </xf>
    <xf numFmtId="0" fontId="24" fillId="0" borderId="0" xfId="358" applyFont="1" applyFill="1" applyBorder="1" applyAlignment="1">
      <alignment horizontal="center" vertical="top" wrapText="1"/>
    </xf>
    <xf numFmtId="0" fontId="24" fillId="0" borderId="0" xfId="358" applyFont="1" applyBorder="1" applyAlignment="1">
      <alignment horizontal="center" vertical="top" wrapText="1"/>
    </xf>
    <xf numFmtId="0" fontId="2" fillId="0" borderId="0" xfId="358" applyBorder="1" applyAlignment="1">
      <alignment horizontal="center" vertical="top"/>
    </xf>
    <xf numFmtId="0" fontId="2" fillId="0" borderId="0" xfId="358" applyBorder="1" applyAlignment="1">
      <alignment horizontal="left" vertical="top"/>
    </xf>
    <xf numFmtId="0" fontId="2" fillId="0" borderId="0" xfId="358" applyBorder="1" applyAlignment="1">
      <alignment horizontal="center" vertical="top" wrapText="1"/>
    </xf>
    <xf numFmtId="3" fontId="2" fillId="0" borderId="0" xfId="358" applyNumberFormat="1" applyBorder="1" applyAlignment="1">
      <alignment vertical="top"/>
    </xf>
    <xf numFmtId="3" fontId="2" fillId="0" borderId="15" xfId="358" applyNumberFormat="1" applyFont="1" applyFill="1" applyBorder="1" applyAlignment="1">
      <alignment horizontal="right" vertical="center"/>
    </xf>
    <xf numFmtId="3" fontId="2" fillId="0" borderId="20" xfId="358" applyNumberFormat="1" applyFont="1" applyFill="1" applyBorder="1" applyAlignment="1">
      <alignment horizontal="right" vertical="center"/>
    </xf>
    <xf numFmtId="0" fontId="2" fillId="0" borderId="20" xfId="358" applyFont="1" applyFill="1" applyBorder="1" applyAlignment="1">
      <alignment horizontal="center" vertical="center" wrapText="1"/>
    </xf>
    <xf numFmtId="0" fontId="2" fillId="0" borderId="20" xfId="358" applyFill="1" applyBorder="1" applyAlignment="1">
      <alignment horizontal="left" vertical="center" wrapText="1"/>
    </xf>
    <xf numFmtId="0" fontId="2" fillId="0" borderId="16" xfId="358" applyFill="1" applyBorder="1" applyAlignment="1">
      <alignment horizontal="center" vertical="center" wrapText="1"/>
    </xf>
    <xf numFmtId="0" fontId="2" fillId="0" borderId="16" xfId="358" applyFont="1" applyFill="1" applyBorder="1" applyAlignment="1">
      <alignment horizontal="left" vertical="center" wrapText="1"/>
    </xf>
    <xf numFmtId="0" fontId="2" fillId="0" borderId="16" xfId="358" applyFont="1" applyFill="1" applyBorder="1" applyAlignment="1">
      <alignment horizontal="center" vertical="center" wrapText="1"/>
    </xf>
    <xf numFmtId="0" fontId="2" fillId="0" borderId="14" xfId="358" applyFont="1" applyFill="1" applyBorder="1" applyAlignment="1">
      <alignment horizontal="center" vertical="center"/>
    </xf>
    <xf numFmtId="3" fontId="2" fillId="0" borderId="15" xfId="358" applyNumberFormat="1" applyFont="1" applyFill="1" applyBorder="1" applyAlignment="1">
      <alignment horizontal="right" vertical="center" wrapText="1"/>
    </xf>
    <xf numFmtId="3" fontId="2" fillId="0" borderId="16" xfId="358" applyNumberFormat="1" applyFont="1" applyFill="1" applyBorder="1" applyAlignment="1">
      <alignment horizontal="right" vertical="center"/>
    </xf>
    <xf numFmtId="3" fontId="2" fillId="0" borderId="25" xfId="358" applyNumberFormat="1" applyFont="1" applyFill="1" applyBorder="1" applyAlignment="1">
      <alignment horizontal="right" vertical="center"/>
    </xf>
    <xf numFmtId="0" fontId="2" fillId="0" borderId="16" xfId="358" applyFill="1" applyBorder="1" applyAlignment="1">
      <alignment horizontal="left" vertical="center" wrapText="1"/>
    </xf>
    <xf numFmtId="0" fontId="2" fillId="0" borderId="20" xfId="358" applyFont="1" applyFill="1" applyBorder="1" applyAlignment="1">
      <alignment horizontal="left" vertical="center" wrapText="1"/>
    </xf>
    <xf numFmtId="0" fontId="2" fillId="0" borderId="16" xfId="358" applyFill="1" applyBorder="1" applyAlignment="1">
      <alignment horizontal="center" vertical="center"/>
    </xf>
    <xf numFmtId="0" fontId="2" fillId="0" borderId="16" xfId="358" applyFill="1" applyBorder="1" applyAlignment="1">
      <alignment vertical="center"/>
    </xf>
    <xf numFmtId="0" fontId="2" fillId="0" borderId="14" xfId="358" applyFill="1" applyBorder="1" applyAlignment="1">
      <alignment horizontal="center" vertical="center"/>
    </xf>
    <xf numFmtId="3" fontId="24" fillId="0" borderId="16" xfId="358" applyNumberFormat="1" applyFont="1" applyFill="1" applyBorder="1" applyAlignment="1">
      <alignment horizontal="right" vertical="center"/>
    </xf>
    <xf numFmtId="0" fontId="24" fillId="0" borderId="16" xfId="358" applyFont="1" applyFill="1" applyBorder="1" applyAlignment="1">
      <alignment horizontal="center" vertical="center" wrapText="1"/>
    </xf>
    <xf numFmtId="0" fontId="2" fillId="0" borderId="26" xfId="358" applyFill="1" applyBorder="1" applyAlignment="1">
      <alignment horizontal="left" vertical="center" wrapText="1"/>
    </xf>
    <xf numFmtId="0" fontId="2" fillId="0" borderId="27" xfId="358" applyFill="1" applyBorder="1" applyAlignment="1">
      <alignment horizontal="center" vertical="center"/>
    </xf>
    <xf numFmtId="0" fontId="2" fillId="0" borderId="16" xfId="646" applyFont="1" applyFill="1" applyBorder="1" applyAlignment="1">
      <alignment vertical="center" wrapText="1"/>
    </xf>
    <xf numFmtId="0" fontId="2" fillId="0" borderId="16" xfId="358" applyFont="1" applyFill="1" applyBorder="1" applyAlignment="1">
      <alignment horizontal="center" vertical="center"/>
    </xf>
    <xf numFmtId="0" fontId="2" fillId="0" borderId="16" xfId="358" applyFill="1" applyBorder="1" applyAlignment="1">
      <alignment vertical="center" wrapText="1"/>
    </xf>
    <xf numFmtId="3" fontId="2" fillId="26" borderId="16" xfId="358" applyNumberFormat="1" applyFont="1" applyFill="1" applyBorder="1" applyAlignment="1">
      <alignment horizontal="right" vertical="center"/>
    </xf>
    <xf numFmtId="3" fontId="2" fillId="0" borderId="16" xfId="358" applyNumberFormat="1" applyFont="1" applyFill="1" applyBorder="1" applyAlignment="1">
      <alignment vertical="center"/>
    </xf>
    <xf numFmtId="3" fontId="2" fillId="0" borderId="16" xfId="358" applyNumberFormat="1" applyFont="1" applyFill="1" applyBorder="1" applyAlignment="1">
      <alignment vertical="center" wrapText="1"/>
    </xf>
    <xf numFmtId="3" fontId="2" fillId="0" borderId="15" xfId="358" applyNumberFormat="1" applyFont="1" applyFill="1" applyBorder="1" applyAlignment="1">
      <alignment vertical="center"/>
    </xf>
    <xf numFmtId="3" fontId="24" fillId="0" borderId="16" xfId="358" applyNumberFormat="1" applyFont="1" applyFill="1" applyBorder="1" applyAlignment="1">
      <alignment vertical="center"/>
    </xf>
    <xf numFmtId="0" fontId="2" fillId="0" borderId="28" xfId="358" applyFill="1" applyBorder="1" applyAlignment="1">
      <alignment horizontal="left" vertical="center" wrapText="1"/>
    </xf>
    <xf numFmtId="3" fontId="2" fillId="0" borderId="25" xfId="358" applyNumberFormat="1" applyFont="1" applyFill="1" applyBorder="1" applyAlignment="1">
      <alignment vertical="center"/>
    </xf>
    <xf numFmtId="0" fontId="2" fillId="0" borderId="29" xfId="358" applyFont="1" applyFill="1" applyBorder="1" applyAlignment="1">
      <alignment horizontal="left" vertical="center" wrapText="1"/>
    </xf>
    <xf numFmtId="0" fontId="2" fillId="0" borderId="29" xfId="358" applyFont="1" applyFill="1" applyBorder="1" applyAlignment="1">
      <alignment horizontal="center" vertical="center" wrapText="1"/>
    </xf>
    <xf numFmtId="0" fontId="2" fillId="0" borderId="30" xfId="358" applyFont="1" applyFill="1" applyBorder="1" applyAlignment="1">
      <alignment horizontal="center" vertical="center"/>
    </xf>
    <xf numFmtId="0" fontId="2" fillId="0" borderId="20" xfId="358" applyFont="1" applyFill="1" applyBorder="1" applyAlignment="1">
      <alignment horizontal="left" vertical="center"/>
    </xf>
    <xf numFmtId="3" fontId="2" fillId="0" borderId="31" xfId="358" applyNumberFormat="1" applyFont="1" applyFill="1" applyBorder="1" applyAlignment="1">
      <alignment vertical="center"/>
    </xf>
    <xf numFmtId="0" fontId="35" fillId="0" borderId="20" xfId="358" applyFont="1" applyFill="1" applyBorder="1" applyAlignment="1">
      <alignment horizontal="left" vertical="center"/>
    </xf>
    <xf numFmtId="0" fontId="35" fillId="0" borderId="16" xfId="358" applyFont="1" applyFill="1" applyBorder="1" applyAlignment="1">
      <alignment horizontal="center" vertical="center"/>
    </xf>
    <xf numFmtId="3" fontId="2" fillId="26" borderId="15" xfId="358" applyNumberFormat="1" applyFont="1" applyFill="1" applyBorder="1" applyAlignment="1">
      <alignment horizontal="right" vertical="center"/>
    </xf>
    <xf numFmtId="3" fontId="2" fillId="26" borderId="25" xfId="358" applyNumberFormat="1" applyFont="1" applyFill="1" applyBorder="1" applyAlignment="1">
      <alignment horizontal="right" vertical="center"/>
    </xf>
    <xf numFmtId="0" fontId="2" fillId="26" borderId="16" xfId="358" applyFont="1" applyFill="1" applyBorder="1" applyAlignment="1">
      <alignment horizontal="left" vertical="center" wrapText="1"/>
    </xf>
    <xf numFmtId="0" fontId="2" fillId="26" borderId="16" xfId="358" applyFont="1" applyFill="1" applyBorder="1" applyAlignment="1">
      <alignment horizontal="center" vertical="center" wrapText="1"/>
    </xf>
    <xf numFmtId="0" fontId="2" fillId="26" borderId="14" xfId="358" applyFont="1" applyFill="1" applyBorder="1" applyAlignment="1">
      <alignment horizontal="center" vertical="center"/>
    </xf>
    <xf numFmtId="0" fontId="24" fillId="26" borderId="16" xfId="358" applyFont="1" applyFill="1" applyBorder="1" applyAlignment="1">
      <alignment horizontal="center" vertical="center" wrapText="1"/>
    </xf>
    <xf numFmtId="0" fontId="35" fillId="26" borderId="20" xfId="358" applyFont="1" applyFill="1" applyBorder="1" applyAlignment="1">
      <alignment horizontal="left" vertical="center" wrapText="1"/>
    </xf>
    <xf numFmtId="0" fontId="35" fillId="26" borderId="16" xfId="358" applyFont="1" applyFill="1" applyBorder="1" applyAlignment="1">
      <alignment horizontal="center" vertical="center"/>
    </xf>
    <xf numFmtId="3" fontId="2" fillId="26" borderId="15" xfId="358" applyNumberFormat="1" applyFont="1" applyFill="1" applyBorder="1" applyAlignment="1">
      <alignment horizontal="right" vertical="center" wrapText="1"/>
    </xf>
    <xf numFmtId="3" fontId="2" fillId="26" borderId="16" xfId="358" applyNumberFormat="1" applyFont="1" applyFill="1" applyBorder="1" applyAlignment="1">
      <alignment horizontal="right" vertical="center" wrapText="1"/>
    </xf>
    <xf numFmtId="0" fontId="35" fillId="26" borderId="16" xfId="358" applyFont="1" applyFill="1" applyBorder="1" applyAlignment="1">
      <alignment horizontal="center" vertical="center" wrapText="1"/>
    </xf>
    <xf numFmtId="0" fontId="2" fillId="26" borderId="32" xfId="358" applyFont="1" applyFill="1" applyBorder="1" applyAlignment="1">
      <alignment horizontal="left" vertical="center" wrapText="1"/>
    </xf>
    <xf numFmtId="0" fontId="35" fillId="26" borderId="32" xfId="358" applyFont="1" applyFill="1" applyBorder="1" applyAlignment="1">
      <alignment horizontal="center" vertical="center"/>
    </xf>
    <xf numFmtId="0" fontId="2" fillId="26" borderId="33" xfId="358" applyFont="1" applyFill="1" applyBorder="1" applyAlignment="1">
      <alignment horizontal="center" vertical="center"/>
    </xf>
    <xf numFmtId="0" fontId="2" fillId="26" borderId="29" xfId="358" applyFont="1" applyFill="1" applyBorder="1" applyAlignment="1">
      <alignment horizontal="left" vertical="center" wrapText="1"/>
    </xf>
    <xf numFmtId="0" fontId="35" fillId="26" borderId="29" xfId="358" applyFont="1" applyFill="1" applyBorder="1" applyAlignment="1">
      <alignment horizontal="center" vertical="center"/>
    </xf>
    <xf numFmtId="0" fontId="2" fillId="26" borderId="30" xfId="358" applyFont="1" applyFill="1" applyBorder="1" applyAlignment="1">
      <alignment horizontal="center" vertical="center"/>
    </xf>
    <xf numFmtId="3" fontId="2" fillId="26" borderId="27" xfId="358" applyNumberFormat="1" applyFont="1" applyFill="1" applyBorder="1" applyAlignment="1">
      <alignment horizontal="right" vertical="center"/>
    </xf>
    <xf numFmtId="0" fontId="2" fillId="26" borderId="20" xfId="358" applyFont="1" applyFill="1" applyBorder="1" applyAlignment="1">
      <alignment horizontal="left" vertical="center" wrapText="1"/>
    </xf>
    <xf numFmtId="0" fontId="2" fillId="26" borderId="16" xfId="358" applyFont="1" applyFill="1" applyBorder="1" applyAlignment="1">
      <alignment horizontal="center" vertical="center"/>
    </xf>
    <xf numFmtId="0" fontId="2" fillId="26" borderId="20" xfId="358" applyFont="1" applyFill="1" applyBorder="1" applyAlignment="1">
      <alignment horizontal="left" vertical="center"/>
    </xf>
    <xf numFmtId="3" fontId="2" fillId="26" borderId="25" xfId="358" applyNumberFormat="1" applyFont="1" applyFill="1" applyBorder="1" applyAlignment="1">
      <alignment horizontal="right" vertical="center" wrapText="1"/>
    </xf>
    <xf numFmtId="0" fontId="2" fillId="26" borderId="16" xfId="358" applyFill="1" applyBorder="1" applyAlignment="1">
      <alignment horizontal="left" vertical="center" wrapText="1"/>
    </xf>
    <xf numFmtId="0" fontId="2" fillId="26" borderId="16" xfId="358" applyFill="1" applyBorder="1" applyAlignment="1">
      <alignment horizontal="center" vertical="center" wrapText="1"/>
    </xf>
    <xf numFmtId="0" fontId="2" fillId="26" borderId="16" xfId="358" applyFont="1" applyFill="1" applyBorder="1" applyAlignment="1">
      <alignment vertical="center" wrapText="1"/>
    </xf>
    <xf numFmtId="0" fontId="2" fillId="0" borderId="14" xfId="358" applyFont="1" applyBorder="1" applyAlignment="1">
      <alignment horizontal="center" vertical="center"/>
    </xf>
    <xf numFmtId="0" fontId="2" fillId="26" borderId="16" xfId="358" applyFill="1" applyBorder="1" applyAlignment="1">
      <alignment horizontal="center" vertical="center"/>
    </xf>
    <xf numFmtId="0" fontId="2" fillId="0" borderId="20" xfId="358" applyFont="1" applyBorder="1" applyAlignment="1">
      <alignment horizontal="left" vertical="center" wrapText="1"/>
    </xf>
    <xf numFmtId="0" fontId="2" fillId="0" borderId="16" xfId="358" applyFont="1" applyBorder="1" applyAlignment="1">
      <alignment horizontal="center" vertical="center" wrapText="1"/>
    </xf>
    <xf numFmtId="0" fontId="24" fillId="0" borderId="16" xfId="358" applyFont="1" applyBorder="1" applyAlignment="1">
      <alignment horizontal="center" vertical="center" wrapText="1"/>
    </xf>
    <xf numFmtId="0" fontId="2" fillId="26" borderId="20" xfId="358" applyFill="1" applyBorder="1" applyAlignment="1">
      <alignment horizontal="left" vertical="center" wrapText="1"/>
    </xf>
    <xf numFmtId="0" fontId="2" fillId="0" borderId="16" xfId="358" applyFont="1" applyFill="1" applyBorder="1" applyAlignment="1">
      <alignment horizontal="right" vertical="center"/>
    </xf>
    <xf numFmtId="0" fontId="2" fillId="0" borderId="25" xfId="358" applyFont="1" applyFill="1" applyBorder="1" applyAlignment="1">
      <alignment horizontal="right" vertical="center"/>
    </xf>
    <xf numFmtId="0" fontId="2" fillId="0" borderId="16" xfId="358" applyFont="1" applyFill="1" applyBorder="1" applyAlignment="1">
      <alignment horizontal="left" vertical="center"/>
    </xf>
    <xf numFmtId="0" fontId="2" fillId="0" borderId="16" xfId="358" applyFont="1" applyFill="1" applyBorder="1" applyAlignment="1">
      <alignment vertical="center" wrapText="1"/>
    </xf>
    <xf numFmtId="0" fontId="2" fillId="26" borderId="16" xfId="358" applyFill="1" applyBorder="1" applyAlignment="1">
      <alignment vertical="center" wrapText="1"/>
    </xf>
    <xf numFmtId="3" fontId="2" fillId="0" borderId="26" xfId="358" applyNumberFormat="1" applyFont="1" applyFill="1" applyBorder="1" applyAlignment="1">
      <alignment horizontal="right" vertical="center"/>
    </xf>
    <xf numFmtId="3" fontId="2" fillId="0" borderId="27" xfId="358" applyNumberFormat="1" applyFont="1" applyFill="1" applyBorder="1" applyAlignment="1">
      <alignment horizontal="right" vertical="center"/>
    </xf>
    <xf numFmtId="0" fontId="2" fillId="0" borderId="26" xfId="358" applyFont="1" applyFill="1" applyBorder="1" applyAlignment="1">
      <alignment horizontal="left" vertical="center" wrapText="1"/>
    </xf>
    <xf numFmtId="0" fontId="2" fillId="0" borderId="34" xfId="358" applyFont="1" applyFill="1" applyBorder="1" applyAlignment="1">
      <alignment horizontal="center" vertical="center"/>
    </xf>
    <xf numFmtId="3" fontId="2" fillId="0" borderId="35" xfId="358" applyNumberFormat="1" applyFont="1" applyFill="1" applyBorder="1" applyAlignment="1">
      <alignment horizontal="right" vertical="center"/>
    </xf>
    <xf numFmtId="0" fontId="2" fillId="0" borderId="27" xfId="358" applyFont="1" applyFill="1" applyBorder="1" applyAlignment="1">
      <alignment horizontal="center" vertical="center"/>
    </xf>
    <xf numFmtId="0" fontId="2" fillId="0" borderId="16" xfId="358" applyFont="1" applyBorder="1" applyAlignment="1">
      <alignment horizontal="center" vertical="center"/>
    </xf>
    <xf numFmtId="0" fontId="2" fillId="26" borderId="26" xfId="358" applyFont="1" applyFill="1" applyBorder="1" applyAlignment="1">
      <alignment horizontal="left" vertical="center" wrapText="1"/>
    </xf>
    <xf numFmtId="0" fontId="2" fillId="0" borderId="20" xfId="521" applyFont="1" applyFill="1" applyBorder="1" applyAlignment="1">
      <alignment horizontal="left" vertical="center" wrapText="1"/>
    </xf>
    <xf numFmtId="0" fontId="2" fillId="0" borderId="27" xfId="521" applyFont="1" applyFill="1" applyBorder="1" applyAlignment="1">
      <alignment horizontal="center" vertical="center"/>
    </xf>
    <xf numFmtId="0" fontId="2" fillId="0" borderId="14" xfId="521" applyFont="1" applyFill="1" applyBorder="1" applyAlignment="1">
      <alignment horizontal="center" vertical="center"/>
    </xf>
    <xf numFmtId="0" fontId="24" fillId="0" borderId="16" xfId="358" applyFont="1" applyBorder="1" applyAlignment="1">
      <alignment horizontal="center" vertical="center"/>
    </xf>
    <xf numFmtId="3" fontId="2" fillId="0" borderId="28" xfId="358" applyNumberFormat="1" applyFont="1" applyFill="1" applyBorder="1" applyAlignment="1">
      <alignment horizontal="right" vertical="center"/>
    </xf>
    <xf numFmtId="3" fontId="2" fillId="0" borderId="36" xfId="358" applyNumberFormat="1" applyFont="1" applyFill="1" applyBorder="1" applyAlignment="1">
      <alignment horizontal="right" vertical="center"/>
    </xf>
    <xf numFmtId="0" fontId="2" fillId="0" borderId="16" xfId="521" applyFont="1" applyFill="1" applyBorder="1" applyAlignment="1">
      <alignment vertical="center"/>
    </xf>
    <xf numFmtId="0" fontId="2" fillId="0" borderId="32" xfId="358" applyFont="1" applyFill="1" applyBorder="1" applyAlignment="1">
      <alignment horizontal="left" vertical="center" wrapText="1"/>
    </xf>
    <xf numFmtId="0" fontId="2" fillId="0" borderId="32" xfId="358" applyFont="1" applyFill="1" applyBorder="1" applyAlignment="1">
      <alignment horizontal="center" vertical="center" wrapText="1"/>
    </xf>
    <xf numFmtId="0" fontId="2" fillId="0" borderId="33" xfId="358" applyFont="1" applyFill="1" applyBorder="1" applyAlignment="1">
      <alignment horizontal="center" vertical="center"/>
    </xf>
    <xf numFmtId="3" fontId="2" fillId="0" borderId="16" xfId="358" applyNumberFormat="1" applyFont="1" applyBorder="1" applyAlignment="1">
      <alignment horizontal="right" vertical="center"/>
    </xf>
    <xf numFmtId="3" fontId="2" fillId="0" borderId="37" xfId="358" applyNumberFormat="1" applyFont="1" applyFill="1" applyBorder="1" applyAlignment="1">
      <alignment horizontal="right" vertical="center"/>
    </xf>
    <xf numFmtId="0" fontId="2" fillId="0" borderId="29" xfId="358" applyFont="1" applyFill="1" applyBorder="1" applyAlignment="1">
      <alignment horizontal="center" vertical="center"/>
    </xf>
    <xf numFmtId="3" fontId="2" fillId="26" borderId="28" xfId="358" applyNumberFormat="1" applyFont="1" applyFill="1" applyBorder="1" applyAlignment="1">
      <alignment horizontal="right" vertical="center"/>
    </xf>
    <xf numFmtId="0" fontId="2" fillId="26" borderId="28" xfId="358" applyFont="1" applyFill="1" applyBorder="1" applyAlignment="1">
      <alignment horizontal="left" vertical="center" wrapText="1"/>
    </xf>
    <xf numFmtId="0" fontId="2" fillId="26" borderId="28" xfId="358" applyFont="1" applyFill="1" applyBorder="1" applyAlignment="1">
      <alignment horizontal="center" vertical="center"/>
    </xf>
    <xf numFmtId="0" fontId="2" fillId="26" borderId="28" xfId="358" applyFill="1" applyBorder="1" applyAlignment="1">
      <alignment horizontal="center" vertical="center"/>
    </xf>
    <xf numFmtId="0" fontId="2" fillId="0" borderId="21" xfId="358" applyFont="1" applyFill="1" applyBorder="1" applyAlignment="1">
      <alignment horizontal="center" vertical="center"/>
    </xf>
    <xf numFmtId="0" fontId="24" fillId="26" borderId="16" xfId="358" applyFont="1" applyFill="1" applyBorder="1" applyAlignment="1">
      <alignment horizontal="center" vertical="center"/>
    </xf>
    <xf numFmtId="3" fontId="2" fillId="26" borderId="29" xfId="358" applyNumberFormat="1" applyFont="1" applyFill="1" applyBorder="1" applyAlignment="1">
      <alignment horizontal="right" vertical="center"/>
    </xf>
    <xf numFmtId="3" fontId="2" fillId="0" borderId="29" xfId="358" applyNumberFormat="1" applyFont="1" applyFill="1" applyBorder="1" applyAlignment="1">
      <alignment horizontal="right" vertical="center"/>
    </xf>
    <xf numFmtId="3" fontId="2" fillId="0" borderId="31" xfId="358" applyNumberFormat="1" applyFont="1" applyFill="1" applyBorder="1" applyAlignment="1">
      <alignment horizontal="right" vertical="center"/>
    </xf>
    <xf numFmtId="0" fontId="2" fillId="0" borderId="38" xfId="358" applyFont="1" applyBorder="1" applyAlignment="1">
      <alignment horizontal="center" vertical="center"/>
    </xf>
    <xf numFmtId="0" fontId="2" fillId="0" borderId="16" xfId="358" applyFont="1" applyBorder="1" applyAlignment="1">
      <alignment horizontal="left" vertical="center" wrapText="1"/>
    </xf>
    <xf numFmtId="0" fontId="2" fillId="0" borderId="26" xfId="358" applyFont="1" applyBorder="1" applyAlignment="1">
      <alignment horizontal="left" vertical="center" wrapText="1"/>
    </xf>
    <xf numFmtId="0" fontId="2" fillId="0" borderId="27" xfId="358" applyFont="1" applyBorder="1" applyAlignment="1">
      <alignment horizontal="center" vertical="center"/>
    </xf>
    <xf numFmtId="0" fontId="2" fillId="26" borderId="20" xfId="358" applyFont="1" applyFill="1" applyBorder="1" applyAlignment="1">
      <alignment vertical="center" wrapText="1"/>
    </xf>
    <xf numFmtId="0" fontId="35" fillId="0" borderId="20" xfId="358" applyFont="1" applyFill="1" applyBorder="1" applyAlignment="1">
      <alignment horizontal="left" vertical="center" wrapText="1"/>
    </xf>
    <xf numFmtId="0" fontId="35" fillId="0" borderId="16" xfId="358" applyFont="1" applyFill="1" applyBorder="1" applyAlignment="1">
      <alignment vertical="center" wrapText="1"/>
    </xf>
    <xf numFmtId="0" fontId="24" fillId="0" borderId="16" xfId="358" applyFont="1" applyFill="1" applyBorder="1" applyAlignment="1">
      <alignment horizontal="center" vertical="center"/>
    </xf>
    <xf numFmtId="3" fontId="2" fillId="0" borderId="25" xfId="358" applyNumberFormat="1" applyFont="1" applyFill="1" applyBorder="1" applyAlignment="1">
      <alignment horizontal="right" vertical="center" wrapText="1"/>
    </xf>
    <xf numFmtId="0" fontId="35" fillId="26" borderId="16" xfId="358" applyFont="1" applyFill="1" applyBorder="1" applyAlignment="1">
      <alignment vertical="center" wrapText="1"/>
    </xf>
    <xf numFmtId="0" fontId="35" fillId="0" borderId="26" xfId="358" applyFont="1" applyFill="1" applyBorder="1" applyAlignment="1">
      <alignment vertical="center" wrapText="1"/>
    </xf>
    <xf numFmtId="3" fontId="2" fillId="0" borderId="16" xfId="358" applyNumberFormat="1" applyFont="1" applyFill="1" applyBorder="1" applyAlignment="1">
      <alignment horizontal="right" vertical="center" wrapText="1"/>
    </xf>
    <xf numFmtId="0" fontId="2" fillId="0" borderId="20" xfId="358" applyFont="1" applyFill="1" applyBorder="1" applyAlignment="1">
      <alignment horizontal="center" vertical="center"/>
    </xf>
    <xf numFmtId="0" fontId="2" fillId="26" borderId="27" xfId="358" applyFont="1" applyFill="1" applyBorder="1" applyAlignment="1">
      <alignment horizontal="center" vertical="center"/>
    </xf>
    <xf numFmtId="0" fontId="2" fillId="0" borderId="28" xfId="358" applyFont="1" applyFill="1" applyBorder="1" applyAlignment="1">
      <alignment horizontal="center" vertical="center"/>
    </xf>
    <xf numFmtId="0" fontId="2" fillId="0" borderId="32" xfId="358" applyFont="1" applyFill="1" applyBorder="1" applyAlignment="1">
      <alignment horizontal="center" vertical="center"/>
    </xf>
    <xf numFmtId="0" fontId="2" fillId="0" borderId="28" xfId="358" applyFont="1" applyFill="1" applyBorder="1" applyAlignment="1">
      <alignment horizontal="center" vertical="center" wrapText="1"/>
    </xf>
    <xf numFmtId="0" fontId="2" fillId="0" borderId="29" xfId="358" applyFill="1" applyBorder="1" applyAlignment="1">
      <alignment horizontal="left" vertical="center" wrapText="1"/>
    </xf>
    <xf numFmtId="3" fontId="24" fillId="0" borderId="0" xfId="358" applyNumberFormat="1" applyFont="1" applyBorder="1" applyAlignment="1">
      <alignment vertical="top"/>
    </xf>
    <xf numFmtId="0" fontId="2" fillId="0" borderId="28" xfId="358" applyFont="1" applyFill="1" applyBorder="1" applyAlignment="1">
      <alignment horizontal="left" vertical="center" wrapText="1"/>
    </xf>
    <xf numFmtId="0" fontId="2" fillId="0" borderId="29" xfId="358" applyFont="1" applyFill="1" applyBorder="1" applyAlignment="1">
      <alignment vertical="center" wrapText="1"/>
    </xf>
    <xf numFmtId="0" fontId="2" fillId="0" borderId="27" xfId="358" applyFont="1" applyFill="1" applyBorder="1" applyAlignment="1">
      <alignment horizontal="center" vertical="center" wrapText="1"/>
    </xf>
    <xf numFmtId="0" fontId="2" fillId="0" borderId="39" xfId="358" applyFont="1" applyBorder="1" applyAlignment="1">
      <alignment vertical="top" wrapText="1"/>
    </xf>
    <xf numFmtId="0" fontId="34" fillId="0" borderId="39" xfId="358" applyFont="1" applyBorder="1" applyAlignment="1">
      <alignment horizontal="center" vertical="top" wrapText="1"/>
    </xf>
    <xf numFmtId="3" fontId="2" fillId="0" borderId="0" xfId="358" applyNumberFormat="1" applyAlignment="1">
      <alignment vertical="top"/>
    </xf>
    <xf numFmtId="3" fontId="2" fillId="0" borderId="0" xfId="358" applyNumberFormat="1" applyFill="1" applyAlignment="1">
      <alignment horizontal="center" vertical="top"/>
    </xf>
    <xf numFmtId="3" fontId="2" fillId="0" borderId="0" xfId="358" applyNumberFormat="1" applyFont="1" applyAlignment="1">
      <alignment horizontal="center" vertical="top"/>
    </xf>
    <xf numFmtId="3" fontId="2" fillId="0" borderId="0" xfId="358" applyNumberFormat="1" applyAlignment="1">
      <alignment horizontal="center" vertical="top"/>
    </xf>
    <xf numFmtId="0" fontId="2" fillId="0" borderId="0" xfId="358" applyFont="1" applyAlignment="1">
      <alignment horizontal="center" vertical="top"/>
    </xf>
    <xf numFmtId="0" fontId="41" fillId="0" borderId="0" xfId="358" applyFont="1" applyAlignment="1">
      <alignment vertical="top"/>
    </xf>
    <xf numFmtId="3" fontId="24" fillId="0" borderId="0" xfId="358" applyNumberFormat="1" applyFont="1" applyFill="1" applyBorder="1" applyAlignment="1">
      <alignment horizontal="center" vertical="top" wrapText="1"/>
    </xf>
    <xf numFmtId="3" fontId="24" fillId="0" borderId="0" xfId="358" applyNumberFormat="1" applyFont="1" applyBorder="1" applyAlignment="1">
      <alignment horizontal="center" vertical="top" wrapText="1"/>
    </xf>
    <xf numFmtId="0" fontId="24" fillId="0" borderId="0" xfId="358" applyFont="1" applyBorder="1" applyAlignment="1">
      <alignment horizontal="center" vertical="top"/>
    </xf>
    <xf numFmtId="3" fontId="2" fillId="0" borderId="0" xfId="358" applyNumberFormat="1" applyFont="1" applyFill="1" applyBorder="1" applyAlignment="1">
      <alignment horizontal="right" vertical="center"/>
    </xf>
    <xf numFmtId="0" fontId="2" fillId="0" borderId="0" xfId="358" applyFont="1" applyFill="1" applyBorder="1" applyAlignment="1">
      <alignment horizontal="left" vertical="center" wrapText="1"/>
    </xf>
    <xf numFmtId="0" fontId="24" fillId="0" borderId="0" xfId="358" applyFont="1" applyFill="1" applyBorder="1" applyAlignment="1">
      <alignment horizontal="center" vertical="center" wrapText="1"/>
    </xf>
    <xf numFmtId="0" fontId="24" fillId="0" borderId="27" xfId="358" applyFont="1" applyFill="1" applyBorder="1" applyAlignment="1">
      <alignment horizontal="center" vertical="center"/>
    </xf>
    <xf numFmtId="0" fontId="2" fillId="0" borderId="26" xfId="358" applyFont="1" applyFill="1" applyBorder="1" applyAlignment="1">
      <alignment horizontal="left" vertical="center"/>
    </xf>
    <xf numFmtId="0" fontId="35" fillId="26" borderId="26" xfId="358" applyFont="1" applyFill="1" applyBorder="1" applyAlignment="1">
      <alignment horizontal="left" vertical="center" wrapText="1"/>
    </xf>
    <xf numFmtId="0" fontId="35" fillId="26" borderId="27" xfId="358" applyFont="1" applyFill="1" applyBorder="1" applyAlignment="1">
      <alignment horizontal="center" vertical="center"/>
    </xf>
    <xf numFmtId="0" fontId="36" fillId="0" borderId="16" xfId="358" applyFont="1" applyFill="1" applyBorder="1" applyAlignment="1">
      <alignment horizontal="center" vertical="center"/>
    </xf>
    <xf numFmtId="0" fontId="36" fillId="26" borderId="16" xfId="358" applyFont="1" applyFill="1" applyBorder="1" applyAlignment="1">
      <alignment horizontal="center" vertical="center"/>
    </xf>
    <xf numFmtId="3" fontId="2" fillId="0" borderId="40" xfId="358" applyNumberFormat="1" applyFont="1" applyFill="1" applyBorder="1" applyAlignment="1">
      <alignment horizontal="right" vertical="center" wrapText="1"/>
    </xf>
    <xf numFmtId="0" fontId="35" fillId="0" borderId="28" xfId="358" applyFont="1" applyFill="1" applyBorder="1" applyAlignment="1">
      <alignment vertical="center" wrapText="1"/>
    </xf>
    <xf numFmtId="0" fontId="2" fillId="0" borderId="32" xfId="358" applyFill="1" applyBorder="1" applyAlignment="1">
      <alignment horizontal="left" vertical="center" wrapText="1"/>
    </xf>
    <xf numFmtId="0" fontId="2" fillId="0" borderId="14" xfId="358" applyBorder="1" applyAlignment="1">
      <alignment horizontal="center" vertical="center"/>
    </xf>
    <xf numFmtId="0" fontId="2" fillId="0" borderId="16" xfId="358" applyFont="1" applyFill="1" applyBorder="1" applyAlignment="1">
      <alignment vertical="center"/>
    </xf>
    <xf numFmtId="0" fontId="2" fillId="0" borderId="16" xfId="358" applyBorder="1" applyAlignment="1">
      <alignment vertical="center" wrapText="1"/>
    </xf>
    <xf numFmtId="0" fontId="2" fillId="0" borderId="36" xfId="358" applyFont="1" applyFill="1" applyBorder="1" applyAlignment="1">
      <alignment horizontal="center" vertical="center"/>
    </xf>
    <xf numFmtId="3" fontId="2" fillId="0" borderId="32" xfId="358" applyNumberFormat="1" applyFont="1" applyFill="1" applyBorder="1" applyAlignment="1">
      <alignment horizontal="right" vertical="center"/>
    </xf>
    <xf numFmtId="3" fontId="2" fillId="0" borderId="41" xfId="358" applyNumberFormat="1" applyFont="1" applyFill="1" applyBorder="1" applyAlignment="1">
      <alignment horizontal="right" vertical="center" wrapText="1"/>
    </xf>
    <xf numFmtId="0" fontId="24" fillId="0" borderId="36" xfId="358" applyFont="1" applyFill="1" applyBorder="1" applyAlignment="1">
      <alignment horizontal="center" vertical="center"/>
    </xf>
    <xf numFmtId="0" fontId="2" fillId="0" borderId="32" xfId="358" applyFont="1" applyFill="1" applyBorder="1" applyAlignment="1">
      <alignment vertical="center"/>
    </xf>
    <xf numFmtId="3" fontId="2" fillId="0" borderId="31" xfId="358" applyNumberFormat="1" applyFont="1" applyFill="1" applyBorder="1" applyAlignment="1">
      <alignment horizontal="right" vertical="center" wrapText="1"/>
    </xf>
    <xf numFmtId="3" fontId="2" fillId="26" borderId="32" xfId="358" applyNumberFormat="1" applyFont="1" applyFill="1" applyBorder="1" applyAlignment="1">
      <alignment horizontal="right" vertical="center"/>
    </xf>
    <xf numFmtId="3" fontId="2" fillId="26" borderId="41" xfId="358" applyNumberFormat="1" applyFont="1" applyFill="1" applyBorder="1" applyAlignment="1">
      <alignment horizontal="right" vertical="center"/>
    </xf>
    <xf numFmtId="3" fontId="2" fillId="26" borderId="31" xfId="358" applyNumberFormat="1" applyFont="1" applyFill="1" applyBorder="1" applyAlignment="1">
      <alignment horizontal="right" vertical="center"/>
    </xf>
    <xf numFmtId="0" fontId="35" fillId="26" borderId="28" xfId="358" applyFont="1" applyFill="1" applyBorder="1" applyAlignment="1">
      <alignment horizontal="center" vertical="center"/>
    </xf>
    <xf numFmtId="0" fontId="2" fillId="26" borderId="21" xfId="358" applyFont="1" applyFill="1" applyBorder="1" applyAlignment="1">
      <alignment horizontal="center" vertical="center"/>
    </xf>
    <xf numFmtId="0" fontId="36" fillId="26" borderId="16" xfId="358" applyFont="1" applyFill="1" applyBorder="1" applyAlignment="1">
      <alignment horizontal="center" vertical="center" wrapText="1"/>
    </xf>
    <xf numFmtId="3" fontId="2" fillId="0" borderId="23" xfId="358" applyNumberFormat="1" applyFont="1" applyFill="1" applyBorder="1" applyAlignment="1">
      <alignment horizontal="right" vertical="center"/>
    </xf>
    <xf numFmtId="3" fontId="2" fillId="0" borderId="42" xfId="358" applyNumberFormat="1" applyFont="1" applyFill="1" applyBorder="1" applyAlignment="1">
      <alignment vertical="center"/>
    </xf>
    <xf numFmtId="3" fontId="2" fillId="0" borderId="37" xfId="358" applyNumberFormat="1" applyFont="1" applyFill="1" applyBorder="1" applyAlignment="1">
      <alignment vertical="center"/>
    </xf>
    <xf numFmtId="3" fontId="2" fillId="0" borderId="40" xfId="358" applyNumberFormat="1" applyFont="1" applyFill="1" applyBorder="1" applyAlignment="1">
      <alignment vertical="center"/>
    </xf>
    <xf numFmtId="0" fontId="2" fillId="0" borderId="16" xfId="358" applyBorder="1" applyAlignment="1">
      <alignment vertical="center"/>
    </xf>
    <xf numFmtId="0" fontId="2" fillId="0" borderId="14" xfId="358" applyFont="1" applyFill="1" applyBorder="1" applyAlignment="1">
      <alignment horizontal="center" vertical="center" wrapText="1"/>
    </xf>
    <xf numFmtId="3" fontId="2" fillId="0" borderId="27" xfId="358" applyNumberFormat="1" applyFont="1" applyFill="1" applyBorder="1" applyAlignment="1">
      <alignment vertical="center"/>
    </xf>
    <xf numFmtId="0" fontId="24" fillId="0" borderId="27" xfId="358" applyFont="1" applyFill="1" applyBorder="1" applyAlignment="1">
      <alignment horizontal="center" vertical="center" wrapText="1"/>
    </xf>
    <xf numFmtId="0" fontId="35" fillId="0" borderId="16" xfId="358" applyFont="1" applyFill="1" applyBorder="1" applyAlignment="1">
      <alignment horizontal="left" vertical="center" wrapText="1"/>
    </xf>
    <xf numFmtId="0" fontId="35" fillId="0" borderId="16" xfId="358" applyFont="1" applyFill="1" applyBorder="1" applyAlignment="1">
      <alignment horizontal="left" vertical="center"/>
    </xf>
    <xf numFmtId="0" fontId="2" fillId="26" borderId="20" xfId="358" applyFont="1" applyFill="1" applyBorder="1" applyAlignment="1">
      <alignment horizontal="center" vertical="center"/>
    </xf>
    <xf numFmtId="0" fontId="2" fillId="0" borderId="16" xfId="521" applyFont="1" applyFill="1" applyBorder="1" applyAlignment="1">
      <alignment horizontal="center" vertical="center" wrapText="1"/>
    </xf>
    <xf numFmtId="0" fontId="2" fillId="0" borderId="26" xfId="358" applyFont="1" applyFill="1" applyBorder="1" applyAlignment="1">
      <alignment vertical="center" wrapText="1"/>
    </xf>
    <xf numFmtId="0" fontId="2" fillId="0" borderId="20" xfId="358" applyFont="1" applyFill="1" applyBorder="1" applyAlignment="1">
      <alignment vertical="center" wrapText="1"/>
    </xf>
    <xf numFmtId="3" fontId="2" fillId="0" borderId="35" xfId="358" applyNumberFormat="1" applyFont="1" applyFill="1" applyBorder="1" applyAlignment="1">
      <alignment horizontal="right" vertical="center" wrapText="1"/>
    </xf>
    <xf numFmtId="0" fontId="2" fillId="0" borderId="43" xfId="646" applyFont="1" applyFill="1" applyBorder="1" applyAlignment="1">
      <alignment vertical="center" wrapText="1"/>
    </xf>
    <xf numFmtId="0" fontId="2" fillId="0" borderId="44" xfId="358" applyFont="1" applyFill="1" applyBorder="1" applyAlignment="1">
      <alignment horizontal="center" vertical="center"/>
    </xf>
    <xf numFmtId="0" fontId="2" fillId="0" borderId="28" xfId="646" applyFont="1" applyFill="1" applyBorder="1" applyAlignment="1">
      <alignment vertical="center" wrapText="1"/>
    </xf>
    <xf numFmtId="0" fontId="2" fillId="0" borderId="27" xfId="358" applyFont="1" applyBorder="1" applyAlignment="1">
      <alignment horizontal="center" vertical="center" wrapText="1"/>
    </xf>
    <xf numFmtId="0" fontId="2" fillId="0" borderId="32" xfId="358" applyFont="1" applyBorder="1" applyAlignment="1">
      <alignment horizontal="left" vertical="center" wrapText="1"/>
    </xf>
    <xf numFmtId="0" fontId="2" fillId="0" borderId="32" xfId="358" applyFont="1" applyBorder="1" applyAlignment="1">
      <alignment horizontal="center" vertical="center"/>
    </xf>
    <xf numFmtId="0" fontId="2" fillId="0" borderId="45" xfId="521" applyFont="1" applyFill="1" applyBorder="1" applyAlignment="1">
      <alignment vertical="center"/>
    </xf>
    <xf numFmtId="0" fontId="24" fillId="0" borderId="38" xfId="521" applyFont="1" applyFill="1" applyBorder="1" applyAlignment="1">
      <alignment horizontal="center" vertical="center"/>
    </xf>
    <xf numFmtId="0" fontId="2" fillId="0" borderId="46" xfId="358" applyFont="1" applyFill="1" applyBorder="1" applyAlignment="1">
      <alignment horizontal="center" vertical="center"/>
    </xf>
    <xf numFmtId="0" fontId="2" fillId="0" borderId="29" xfId="521" applyFont="1" applyFill="1" applyBorder="1" applyAlignment="1">
      <alignment horizontal="center" vertical="center"/>
    </xf>
    <xf numFmtId="0" fontId="24" fillId="0" borderId="29" xfId="521" applyFont="1" applyFill="1" applyBorder="1" applyAlignment="1">
      <alignment horizontal="center" vertical="center"/>
    </xf>
    <xf numFmtId="0" fontId="2" fillId="0" borderId="20" xfId="521" applyFont="1" applyFill="1" applyBorder="1" applyAlignment="1">
      <alignment vertical="center"/>
    </xf>
    <xf numFmtId="0" fontId="2" fillId="0" borderId="16" xfId="521" applyFont="1" applyFill="1" applyBorder="1" applyAlignment="1">
      <alignment horizontal="center" vertical="center"/>
    </xf>
    <xf numFmtId="3" fontId="2" fillId="0" borderId="42" xfId="358" applyNumberFormat="1" applyFont="1" applyFill="1" applyBorder="1" applyAlignment="1">
      <alignment horizontal="right" vertical="center"/>
    </xf>
    <xf numFmtId="0" fontId="35" fillId="0" borderId="32" xfId="358" applyFont="1" applyFill="1" applyBorder="1" applyAlignment="1">
      <alignment horizontal="center" vertical="center"/>
    </xf>
    <xf numFmtId="0" fontId="2" fillId="26" borderId="29" xfId="358" applyFont="1" applyFill="1" applyBorder="1" applyAlignment="1">
      <alignment horizontal="center" vertical="center"/>
    </xf>
    <xf numFmtId="0" fontId="2" fillId="26" borderId="47" xfId="358" applyFont="1" applyFill="1" applyBorder="1" applyAlignment="1">
      <alignment horizontal="left" vertical="center" wrapText="1"/>
    </xf>
    <xf numFmtId="0" fontId="2" fillId="0" borderId="38" xfId="358" applyFont="1" applyFill="1" applyBorder="1" applyAlignment="1">
      <alignment horizontal="center" vertical="center"/>
    </xf>
    <xf numFmtId="0" fontId="2" fillId="0" borderId="20" xfId="358" applyFill="1" applyBorder="1" applyAlignment="1">
      <alignment vertical="center" wrapText="1"/>
    </xf>
    <xf numFmtId="0" fontId="35" fillId="0" borderId="20" xfId="358" applyFont="1" applyFill="1" applyBorder="1" applyAlignment="1">
      <alignment vertical="center" wrapText="1"/>
    </xf>
    <xf numFmtId="3" fontId="24" fillId="0" borderId="27" xfId="358" applyNumberFormat="1" applyFont="1" applyFill="1" applyBorder="1" applyAlignment="1">
      <alignment horizontal="right" vertical="center"/>
    </xf>
    <xf numFmtId="1" fontId="2" fillId="0" borderId="14" xfId="358" applyNumberFormat="1" applyFont="1" applyFill="1" applyBorder="1" applyAlignment="1">
      <alignment horizontal="center" vertical="center"/>
    </xf>
    <xf numFmtId="0" fontId="35" fillId="26" borderId="26" xfId="358" applyFont="1" applyFill="1" applyBorder="1" applyAlignment="1">
      <alignment vertical="center" wrapText="1"/>
    </xf>
    <xf numFmtId="0" fontId="35" fillId="0" borderId="29" xfId="358" applyFont="1" applyFill="1" applyBorder="1" applyAlignment="1">
      <alignment vertical="center" wrapText="1"/>
    </xf>
    <xf numFmtId="0" fontId="35" fillId="0" borderId="29" xfId="358" applyFont="1" applyFill="1" applyBorder="1" applyAlignment="1">
      <alignment horizontal="center" vertical="center"/>
    </xf>
    <xf numFmtId="0" fontId="35" fillId="0" borderId="32" xfId="358" applyFont="1" applyFill="1" applyBorder="1" applyAlignment="1">
      <alignment vertical="center" wrapText="1"/>
    </xf>
    <xf numFmtId="0" fontId="2" fillId="0" borderId="47" xfId="358" applyFont="1" applyBorder="1" applyAlignment="1">
      <alignment horizontal="left" vertical="center" wrapText="1"/>
    </xf>
    <xf numFmtId="0" fontId="2" fillId="26" borderId="43" xfId="358" applyFont="1" applyFill="1" applyBorder="1" applyAlignment="1">
      <alignment horizontal="left" vertical="center" wrapText="1"/>
    </xf>
    <xf numFmtId="0" fontId="2" fillId="26" borderId="36" xfId="358" applyFill="1" applyBorder="1" applyAlignment="1">
      <alignment horizontal="left" vertical="center" wrapText="1"/>
    </xf>
    <xf numFmtId="0" fontId="2" fillId="26" borderId="44" xfId="358" applyFill="1" applyBorder="1" applyAlignment="1">
      <alignment horizontal="center" vertical="center"/>
    </xf>
    <xf numFmtId="0" fontId="24" fillId="0" borderId="24" xfId="410" applyFont="1" applyFill="1" applyBorder="1" applyAlignment="1">
      <alignment horizontal="center" vertical="center" wrapText="1"/>
    </xf>
    <xf numFmtId="0" fontId="24" fillId="0" borderId="48" xfId="410" applyFont="1" applyBorder="1" applyAlignment="1">
      <alignment horizontal="center" vertical="center" wrapText="1"/>
    </xf>
    <xf numFmtId="0" fontId="24" fillId="0" borderId="49" xfId="410" applyFont="1" applyBorder="1" applyAlignment="1">
      <alignment horizontal="center" vertical="center" wrapText="1"/>
    </xf>
    <xf numFmtId="0" fontId="24" fillId="0" borderId="48" xfId="358" applyFont="1" applyFill="1" applyBorder="1" applyAlignment="1">
      <alignment horizontal="center" vertical="top" wrapText="1"/>
    </xf>
    <xf numFmtId="0" fontId="24" fillId="0" borderId="48" xfId="358" applyFont="1" applyBorder="1" applyAlignment="1">
      <alignment horizontal="center" vertical="top" wrapText="1"/>
    </xf>
    <xf numFmtId="0" fontId="24" fillId="0" borderId="50" xfId="358" applyFont="1" applyBorder="1" applyAlignment="1">
      <alignment horizontal="center" vertical="top"/>
    </xf>
    <xf numFmtId="0" fontId="24" fillId="0" borderId="48" xfId="358" applyFont="1" applyBorder="1" applyAlignment="1">
      <alignment horizontal="center" vertical="top"/>
    </xf>
    <xf numFmtId="0" fontId="24" fillId="0" borderId="22" xfId="358" applyFont="1" applyBorder="1" applyAlignment="1">
      <alignment horizontal="center" vertical="top" wrapText="1"/>
    </xf>
    <xf numFmtId="0" fontId="42" fillId="0" borderId="0" xfId="627"/>
    <xf numFmtId="0" fontId="42" fillId="0" borderId="0" xfId="627" applyFill="1"/>
    <xf numFmtId="3" fontId="42" fillId="0" borderId="0" xfId="627" applyNumberFormat="1" applyFill="1"/>
    <xf numFmtId="3" fontId="42" fillId="0" borderId="0" xfId="627" applyNumberFormat="1" applyFill="1" applyBorder="1"/>
    <xf numFmtId="0" fontId="42" fillId="0" borderId="0" xfId="627" applyBorder="1"/>
    <xf numFmtId="3" fontId="24" fillId="0" borderId="0" xfId="627" applyNumberFormat="1" applyFont="1" applyFill="1" applyBorder="1"/>
    <xf numFmtId="0" fontId="24" fillId="0" borderId="0" xfId="627" applyFont="1" applyBorder="1"/>
    <xf numFmtId="0" fontId="24" fillId="0" borderId="24" xfId="627" applyFont="1" applyFill="1" applyBorder="1" applyAlignment="1">
      <alignment horizontal="center" vertical="center" wrapText="1"/>
    </xf>
    <xf numFmtId="0" fontId="24" fillId="0" borderId="50" xfId="627" applyFont="1" applyBorder="1" applyAlignment="1">
      <alignment horizontal="center" vertical="center" wrapText="1"/>
    </xf>
    <xf numFmtId="0" fontId="24" fillId="0" borderId="22" xfId="627" applyFont="1" applyBorder="1" applyAlignment="1">
      <alignment horizontal="center" vertical="center" wrapText="1"/>
    </xf>
    <xf numFmtId="3" fontId="24" fillId="0" borderId="0" xfId="627" applyNumberFormat="1" applyFont="1" applyBorder="1"/>
    <xf numFmtId="0" fontId="24" fillId="0" borderId="48" xfId="627" applyFont="1" applyBorder="1" applyAlignment="1">
      <alignment horizontal="center" vertical="center" wrapText="1"/>
    </xf>
    <xf numFmtId="0" fontId="42" fillId="0" borderId="30" xfId="627" applyBorder="1"/>
    <xf numFmtId="3" fontId="2" fillId="0" borderId="45" xfId="627" applyNumberFormat="1" applyFont="1" applyBorder="1" applyAlignment="1">
      <alignment horizontal="right"/>
    </xf>
    <xf numFmtId="3" fontId="2" fillId="0" borderId="20" xfId="627" applyNumberFormat="1" applyFont="1" applyBorder="1" applyAlignment="1">
      <alignment horizontal="right"/>
    </xf>
    <xf numFmtId="3" fontId="42" fillId="0" borderId="45" xfId="627" applyNumberFormat="1" applyBorder="1" applyAlignment="1">
      <alignment horizontal="right"/>
    </xf>
    <xf numFmtId="0" fontId="2" fillId="0" borderId="16" xfId="627" applyFont="1" applyBorder="1"/>
    <xf numFmtId="0" fontId="42" fillId="0" borderId="14" xfId="627" applyBorder="1"/>
    <xf numFmtId="3" fontId="42" fillId="0" borderId="20" xfId="627" applyNumberFormat="1" applyBorder="1" applyAlignment="1">
      <alignment horizontal="right"/>
    </xf>
    <xf numFmtId="167" fontId="2" fillId="0" borderId="23" xfId="627" applyNumberFormat="1" applyFont="1" applyFill="1" applyBorder="1" applyAlignment="1">
      <alignment horizontal="right" vertical="center" wrapText="1"/>
    </xf>
    <xf numFmtId="3" fontId="42" fillId="0" borderId="43" xfId="627" applyNumberFormat="1" applyBorder="1" applyAlignment="1">
      <alignment horizontal="right"/>
    </xf>
    <xf numFmtId="3" fontId="2" fillId="0" borderId="43" xfId="627" applyNumberFormat="1" applyFont="1" applyBorder="1" applyAlignment="1">
      <alignment horizontal="right" vertical="center" wrapText="1"/>
    </xf>
    <xf numFmtId="0" fontId="2" fillId="0" borderId="28" xfId="627" applyFont="1" applyBorder="1" applyAlignment="1">
      <alignment horizontal="left" vertical="center" wrapText="1"/>
    </xf>
    <xf numFmtId="0" fontId="2" fillId="0" borderId="21" xfId="627" applyFont="1" applyBorder="1" applyAlignment="1">
      <alignment horizontal="right" vertical="center" wrapText="1"/>
    </xf>
    <xf numFmtId="0" fontId="42" fillId="0" borderId="39" xfId="627" applyFill="1" applyBorder="1"/>
    <xf numFmtId="0" fontId="42" fillId="0" borderId="39" xfId="627" applyBorder="1"/>
    <xf numFmtId="0" fontId="37" fillId="0" borderId="0" xfId="627" applyFont="1"/>
    <xf numFmtId="0" fontId="37" fillId="0" borderId="0" xfId="627" applyFont="1" applyFill="1" applyBorder="1" applyAlignment="1">
      <alignment horizontal="centerContinuous"/>
    </xf>
    <xf numFmtId="0" fontId="37" fillId="0" borderId="0" xfId="627" applyFont="1" applyBorder="1" applyAlignment="1">
      <alignment horizontal="centerContinuous"/>
    </xf>
    <xf numFmtId="0" fontId="33" fillId="0" borderId="0" xfId="627" applyFont="1" applyBorder="1" applyAlignment="1">
      <alignment horizontal="centerContinuous"/>
    </xf>
    <xf numFmtId="0" fontId="42" fillId="0" borderId="16" xfId="627" applyBorder="1" applyAlignment="1">
      <alignment horizontal="left" vertical="center" wrapText="1"/>
    </xf>
    <xf numFmtId="0" fontId="42" fillId="0" borderId="16" xfId="627" applyBorder="1" applyAlignment="1">
      <alignment horizontal="center" vertical="center"/>
    </xf>
    <xf numFmtId="0" fontId="42" fillId="0" borderId="14" xfId="627" applyBorder="1" applyAlignment="1">
      <alignment horizontal="center" vertical="center"/>
    </xf>
    <xf numFmtId="0" fontId="42" fillId="0" borderId="16" xfId="627" applyFill="1" applyBorder="1" applyAlignment="1">
      <alignment horizontal="left" vertical="center" wrapText="1"/>
    </xf>
    <xf numFmtId="0" fontId="42" fillId="0" borderId="16" xfId="627" applyFill="1" applyBorder="1" applyAlignment="1">
      <alignment horizontal="center" vertical="center"/>
    </xf>
    <xf numFmtId="0" fontId="42" fillId="0" borderId="14" xfId="627" applyFill="1" applyBorder="1" applyAlignment="1">
      <alignment horizontal="center" vertical="center"/>
    </xf>
    <xf numFmtId="0" fontId="2" fillId="0" borderId="0" xfId="627" applyFont="1" applyBorder="1" applyAlignment="1">
      <alignment horizontal="left" vertical="center" wrapText="1"/>
    </xf>
    <xf numFmtId="0" fontId="42" fillId="0" borderId="0" xfId="627" applyBorder="1" applyAlignment="1">
      <alignment horizontal="center" vertical="center"/>
    </xf>
    <xf numFmtId="0" fontId="2" fillId="0" borderId="16" xfId="627" applyFont="1" applyBorder="1" applyAlignment="1">
      <alignment horizontal="left" vertical="center" wrapText="1"/>
    </xf>
    <xf numFmtId="0" fontId="42" fillId="0" borderId="16" xfId="627" applyBorder="1" applyAlignment="1">
      <alignment horizontal="right" vertical="center"/>
    </xf>
    <xf numFmtId="3" fontId="42" fillId="0" borderId="15" xfId="627" applyNumberFormat="1" applyBorder="1" applyAlignment="1">
      <alignment horizontal="right" vertical="center"/>
    </xf>
    <xf numFmtId="3" fontId="2" fillId="0" borderId="15" xfId="627" applyNumberFormat="1" applyFont="1" applyBorder="1" applyAlignment="1">
      <alignment horizontal="right" vertical="center"/>
    </xf>
    <xf numFmtId="0" fontId="42" fillId="0" borderId="26" xfId="627" applyBorder="1" applyAlignment="1">
      <alignment horizontal="left" vertical="center" wrapText="1"/>
    </xf>
    <xf numFmtId="3" fontId="2" fillId="24" borderId="0" xfId="355" applyNumberFormat="1" applyFont="1" applyFill="1"/>
    <xf numFmtId="165" fontId="27" fillId="24" borderId="0" xfId="258" applyNumberFormat="1" applyFont="1" applyFill="1"/>
    <xf numFmtId="174" fontId="2" fillId="0" borderId="0" xfId="647" applyNumberFormat="1" applyFont="1"/>
    <xf numFmtId="167" fontId="2" fillId="0" borderId="42" xfId="627" applyNumberFormat="1" applyFont="1" applyFill="1" applyBorder="1" applyAlignment="1">
      <alignment horizontal="right" vertical="center" wrapText="1"/>
    </xf>
    <xf numFmtId="0" fontId="24" fillId="0" borderId="33" xfId="627" applyFont="1" applyBorder="1"/>
    <xf numFmtId="0" fontId="24" fillId="0" borderId="32" xfId="627" applyFont="1" applyBorder="1"/>
    <xf numFmtId="3" fontId="24" fillId="0" borderId="51" xfId="627" applyNumberFormat="1" applyFont="1" applyBorder="1" applyAlignment="1">
      <alignment horizontal="right"/>
    </xf>
    <xf numFmtId="167" fontId="24" fillId="0" borderId="42" xfId="627" applyNumberFormat="1" applyFont="1" applyFill="1" applyBorder="1" applyAlignment="1">
      <alignment horizontal="right" vertical="center" wrapText="1"/>
    </xf>
    <xf numFmtId="0" fontId="24" fillId="0" borderId="0" xfId="627" applyFont="1"/>
    <xf numFmtId="0" fontId="24" fillId="0" borderId="16" xfId="353" applyFont="1" applyBorder="1"/>
    <xf numFmtId="3" fontId="24" fillId="0" borderId="20" xfId="353" applyNumberFormat="1" applyFont="1" applyBorder="1"/>
    <xf numFmtId="0" fontId="24" fillId="0" borderId="14" xfId="627" applyFont="1" applyBorder="1"/>
    <xf numFmtId="0" fontId="24" fillId="0" borderId="16" xfId="627" applyFont="1" applyBorder="1"/>
    <xf numFmtId="0" fontId="2" fillId="0" borderId="29" xfId="627" applyFont="1" applyBorder="1"/>
    <xf numFmtId="0" fontId="2" fillId="0" borderId="0" xfId="627" applyFont="1" applyBorder="1"/>
    <xf numFmtId="0" fontId="2" fillId="0" borderId="0" xfId="627" applyFont="1"/>
    <xf numFmtId="0" fontId="1" fillId="0" borderId="16" xfId="646" applyFont="1" applyFill="1" applyBorder="1" applyAlignment="1">
      <alignment vertical="center" wrapText="1"/>
    </xf>
    <xf numFmtId="0" fontId="1" fillId="0" borderId="16" xfId="521" applyFont="1" applyFill="1" applyBorder="1" applyAlignment="1">
      <alignment horizontal="center" vertical="center"/>
    </xf>
  </cellXfs>
  <cellStyles count="777">
    <cellStyle name="20 % – Zvýraznění1 2" xfId="1" xr:uid="{00000000-0005-0000-0000-000000000000}"/>
    <cellStyle name="20 % – Zvýraznění1 2 2" xfId="2" xr:uid="{00000000-0005-0000-0000-000001000000}"/>
    <cellStyle name="20 % – Zvýraznění1 3" xfId="3" xr:uid="{00000000-0005-0000-0000-000002000000}"/>
    <cellStyle name="20 % – Zvýraznění1 3 2" xfId="4" xr:uid="{00000000-0005-0000-0000-000003000000}"/>
    <cellStyle name="20 % – Zvýraznění1 3 3" xfId="5" xr:uid="{00000000-0005-0000-0000-000004000000}"/>
    <cellStyle name="20 % – Zvýraznění1 3 4" xfId="6" xr:uid="{00000000-0005-0000-0000-000005000000}"/>
    <cellStyle name="20 % – Zvýraznění1 3 5" xfId="7" xr:uid="{00000000-0005-0000-0000-000006000000}"/>
    <cellStyle name="20 % – Zvýraznění2 2" xfId="8" xr:uid="{00000000-0005-0000-0000-000007000000}"/>
    <cellStyle name="20 % – Zvýraznění2 2 2" xfId="9" xr:uid="{00000000-0005-0000-0000-000008000000}"/>
    <cellStyle name="20 % – Zvýraznění2 3" xfId="10" xr:uid="{00000000-0005-0000-0000-000009000000}"/>
    <cellStyle name="20 % – Zvýraznění2 3 2" xfId="11" xr:uid="{00000000-0005-0000-0000-00000A000000}"/>
    <cellStyle name="20 % – Zvýraznění2 3 3" xfId="12" xr:uid="{00000000-0005-0000-0000-00000B000000}"/>
    <cellStyle name="20 % – Zvýraznění2 3 4" xfId="13" xr:uid="{00000000-0005-0000-0000-00000C000000}"/>
    <cellStyle name="20 % – Zvýraznění2 3 5" xfId="14" xr:uid="{00000000-0005-0000-0000-00000D000000}"/>
    <cellStyle name="20 % – Zvýraznění3 2" xfId="15" xr:uid="{00000000-0005-0000-0000-00000E000000}"/>
    <cellStyle name="20 % – Zvýraznění3 2 2" xfId="16" xr:uid="{00000000-0005-0000-0000-00000F000000}"/>
    <cellStyle name="20 % – Zvýraznění3 3" xfId="17" xr:uid="{00000000-0005-0000-0000-000010000000}"/>
    <cellStyle name="20 % – Zvýraznění3 3 2" xfId="18" xr:uid="{00000000-0005-0000-0000-000011000000}"/>
    <cellStyle name="20 % – Zvýraznění3 3 3" xfId="19" xr:uid="{00000000-0005-0000-0000-000012000000}"/>
    <cellStyle name="20 % – Zvýraznění3 3 4" xfId="20" xr:uid="{00000000-0005-0000-0000-000013000000}"/>
    <cellStyle name="20 % – Zvýraznění3 3 5" xfId="21" xr:uid="{00000000-0005-0000-0000-000014000000}"/>
    <cellStyle name="20 % – Zvýraznění4 2" xfId="22" xr:uid="{00000000-0005-0000-0000-000015000000}"/>
    <cellStyle name="20 % – Zvýraznění4 2 2" xfId="23" xr:uid="{00000000-0005-0000-0000-000016000000}"/>
    <cellStyle name="20 % – Zvýraznění4 3" xfId="24" xr:uid="{00000000-0005-0000-0000-000017000000}"/>
    <cellStyle name="20 % – Zvýraznění4 3 2" xfId="25" xr:uid="{00000000-0005-0000-0000-000018000000}"/>
    <cellStyle name="20 % – Zvýraznění4 3 3" xfId="26" xr:uid="{00000000-0005-0000-0000-000019000000}"/>
    <cellStyle name="20 % – Zvýraznění4 3 4" xfId="27" xr:uid="{00000000-0005-0000-0000-00001A000000}"/>
    <cellStyle name="20 % – Zvýraznění4 3 5" xfId="28" xr:uid="{00000000-0005-0000-0000-00001B000000}"/>
    <cellStyle name="20 % – Zvýraznění5 2" xfId="29" xr:uid="{00000000-0005-0000-0000-00001C000000}"/>
    <cellStyle name="20 % – Zvýraznění5 2 2" xfId="30" xr:uid="{00000000-0005-0000-0000-00001D000000}"/>
    <cellStyle name="20 % – Zvýraznění5 3" xfId="31" xr:uid="{00000000-0005-0000-0000-00001E000000}"/>
    <cellStyle name="20 % – Zvýraznění5 3 2" xfId="32" xr:uid="{00000000-0005-0000-0000-00001F000000}"/>
    <cellStyle name="20 % – Zvýraznění5 3 3" xfId="33" xr:uid="{00000000-0005-0000-0000-000020000000}"/>
    <cellStyle name="20 % – Zvýraznění5 3 4" xfId="34" xr:uid="{00000000-0005-0000-0000-000021000000}"/>
    <cellStyle name="20 % – Zvýraznění6 2" xfId="35" xr:uid="{00000000-0005-0000-0000-000022000000}"/>
    <cellStyle name="20 % – Zvýraznění6 2 2" xfId="36" xr:uid="{00000000-0005-0000-0000-000023000000}"/>
    <cellStyle name="20 % – Zvýraznění6 3" xfId="37" xr:uid="{00000000-0005-0000-0000-000024000000}"/>
    <cellStyle name="20 % – Zvýraznění6 3 2" xfId="38" xr:uid="{00000000-0005-0000-0000-000025000000}"/>
    <cellStyle name="20 % – Zvýraznění6 3 3" xfId="39" xr:uid="{00000000-0005-0000-0000-000026000000}"/>
    <cellStyle name="20 % – Zvýraznění6 3 4" xfId="40" xr:uid="{00000000-0005-0000-0000-000027000000}"/>
    <cellStyle name="20 % - zvýraznenie1" xfId="41" xr:uid="{00000000-0005-0000-0000-000028000000}"/>
    <cellStyle name="20 % - zvýraznenie1 2" xfId="42" xr:uid="{00000000-0005-0000-0000-000029000000}"/>
    <cellStyle name="20 % - zvýraznenie2" xfId="43" xr:uid="{00000000-0005-0000-0000-00002A000000}"/>
    <cellStyle name="20 % - zvýraznenie2 2" xfId="44" xr:uid="{00000000-0005-0000-0000-00002B000000}"/>
    <cellStyle name="20 % - zvýraznenie3" xfId="45" xr:uid="{00000000-0005-0000-0000-00002C000000}"/>
    <cellStyle name="20 % - zvýraznenie3 2" xfId="46" xr:uid="{00000000-0005-0000-0000-00002D000000}"/>
    <cellStyle name="20 % - zvýraznenie4" xfId="47" xr:uid="{00000000-0005-0000-0000-00002E000000}"/>
    <cellStyle name="20 % - zvýraznenie4 2" xfId="48" xr:uid="{00000000-0005-0000-0000-00002F000000}"/>
    <cellStyle name="20 % - zvýraznenie5" xfId="49" xr:uid="{00000000-0005-0000-0000-000030000000}"/>
    <cellStyle name="20 % - zvýraznenie5 2" xfId="50" xr:uid="{00000000-0005-0000-0000-000031000000}"/>
    <cellStyle name="20 % - zvýraznenie6" xfId="51" xr:uid="{00000000-0005-0000-0000-000032000000}"/>
    <cellStyle name="20 % - zvýraznenie6 2" xfId="52" xr:uid="{00000000-0005-0000-0000-000033000000}"/>
    <cellStyle name="20% - Accent1" xfId="53" xr:uid="{00000000-0005-0000-0000-000034000000}"/>
    <cellStyle name="20% - Accent1 2" xfId="54" xr:uid="{00000000-0005-0000-0000-000035000000}"/>
    <cellStyle name="20% - Accent2" xfId="55" xr:uid="{00000000-0005-0000-0000-000036000000}"/>
    <cellStyle name="20% - Accent2 2" xfId="56" xr:uid="{00000000-0005-0000-0000-000037000000}"/>
    <cellStyle name="20% - Accent3" xfId="57" xr:uid="{00000000-0005-0000-0000-000038000000}"/>
    <cellStyle name="20% - Accent3 2" xfId="58" xr:uid="{00000000-0005-0000-0000-000039000000}"/>
    <cellStyle name="20% - Accent4" xfId="59" xr:uid="{00000000-0005-0000-0000-00003A000000}"/>
    <cellStyle name="20% - Accent4 2" xfId="60" xr:uid="{00000000-0005-0000-0000-00003B000000}"/>
    <cellStyle name="20% - Accent5" xfId="61" xr:uid="{00000000-0005-0000-0000-00003C000000}"/>
    <cellStyle name="20% - Accent5 2" xfId="62" xr:uid="{00000000-0005-0000-0000-00003D000000}"/>
    <cellStyle name="20% - Accent6" xfId="63" xr:uid="{00000000-0005-0000-0000-00003E000000}"/>
    <cellStyle name="20% - Accent6 2" xfId="64" xr:uid="{00000000-0005-0000-0000-00003F000000}"/>
    <cellStyle name="40 % – Zvýraznění1 2" xfId="65" xr:uid="{00000000-0005-0000-0000-000040000000}"/>
    <cellStyle name="40 % – Zvýraznění1 2 2" xfId="66" xr:uid="{00000000-0005-0000-0000-000041000000}"/>
    <cellStyle name="40 % – Zvýraznění1 3" xfId="67" xr:uid="{00000000-0005-0000-0000-000042000000}"/>
    <cellStyle name="40 % – Zvýraznění1 3 2" xfId="68" xr:uid="{00000000-0005-0000-0000-000043000000}"/>
    <cellStyle name="40 % – Zvýraznění1 3 3" xfId="69" xr:uid="{00000000-0005-0000-0000-000044000000}"/>
    <cellStyle name="40 % – Zvýraznění1 3 4" xfId="70" xr:uid="{00000000-0005-0000-0000-000045000000}"/>
    <cellStyle name="40 % – Zvýraznění2 2" xfId="71" xr:uid="{00000000-0005-0000-0000-000046000000}"/>
    <cellStyle name="40 % – Zvýraznění2 2 2" xfId="72" xr:uid="{00000000-0005-0000-0000-000047000000}"/>
    <cellStyle name="40 % – Zvýraznění2 3" xfId="73" xr:uid="{00000000-0005-0000-0000-000048000000}"/>
    <cellStyle name="40 % – Zvýraznění2 3 2" xfId="74" xr:uid="{00000000-0005-0000-0000-000049000000}"/>
    <cellStyle name="40 % – Zvýraznění2 3 3" xfId="75" xr:uid="{00000000-0005-0000-0000-00004A000000}"/>
    <cellStyle name="40 % – Zvýraznění2 3 4" xfId="76" xr:uid="{00000000-0005-0000-0000-00004B000000}"/>
    <cellStyle name="40 % – Zvýraznění3 2" xfId="77" xr:uid="{00000000-0005-0000-0000-00004C000000}"/>
    <cellStyle name="40 % – Zvýraznění3 2 2" xfId="78" xr:uid="{00000000-0005-0000-0000-00004D000000}"/>
    <cellStyle name="40 % – Zvýraznění3 3" xfId="79" xr:uid="{00000000-0005-0000-0000-00004E000000}"/>
    <cellStyle name="40 % – Zvýraznění3 3 2" xfId="80" xr:uid="{00000000-0005-0000-0000-00004F000000}"/>
    <cellStyle name="40 % – Zvýraznění3 3 3" xfId="81" xr:uid="{00000000-0005-0000-0000-000050000000}"/>
    <cellStyle name="40 % – Zvýraznění3 3 4" xfId="82" xr:uid="{00000000-0005-0000-0000-000051000000}"/>
    <cellStyle name="40 % – Zvýraznění3 3 5" xfId="83" xr:uid="{00000000-0005-0000-0000-000052000000}"/>
    <cellStyle name="40 % – Zvýraznění4 2" xfId="84" xr:uid="{00000000-0005-0000-0000-000053000000}"/>
    <cellStyle name="40 % – Zvýraznění4 2 2" xfId="85" xr:uid="{00000000-0005-0000-0000-000054000000}"/>
    <cellStyle name="40 % – Zvýraznění4 3" xfId="86" xr:uid="{00000000-0005-0000-0000-000055000000}"/>
    <cellStyle name="40 % – Zvýraznění4 3 2" xfId="87" xr:uid="{00000000-0005-0000-0000-000056000000}"/>
    <cellStyle name="40 % – Zvýraznění4 3 3" xfId="88" xr:uid="{00000000-0005-0000-0000-000057000000}"/>
    <cellStyle name="40 % – Zvýraznění4 3 4" xfId="89" xr:uid="{00000000-0005-0000-0000-000058000000}"/>
    <cellStyle name="40 % – Zvýraznění5 2" xfId="90" xr:uid="{00000000-0005-0000-0000-000059000000}"/>
    <cellStyle name="40 % – Zvýraznění5 2 2" xfId="91" xr:uid="{00000000-0005-0000-0000-00005A000000}"/>
    <cellStyle name="40 % – Zvýraznění5 3" xfId="92" xr:uid="{00000000-0005-0000-0000-00005B000000}"/>
    <cellStyle name="40 % – Zvýraznění5 3 2" xfId="93" xr:uid="{00000000-0005-0000-0000-00005C000000}"/>
    <cellStyle name="40 % – Zvýraznění5 3 3" xfId="94" xr:uid="{00000000-0005-0000-0000-00005D000000}"/>
    <cellStyle name="40 % – Zvýraznění5 3 4" xfId="95" xr:uid="{00000000-0005-0000-0000-00005E000000}"/>
    <cellStyle name="40 % – Zvýraznění6 2" xfId="96" xr:uid="{00000000-0005-0000-0000-00005F000000}"/>
    <cellStyle name="40 % – Zvýraznění6 2 2" xfId="97" xr:uid="{00000000-0005-0000-0000-000060000000}"/>
    <cellStyle name="40 % – Zvýraznění6 3" xfId="98" xr:uid="{00000000-0005-0000-0000-000061000000}"/>
    <cellStyle name="40 % – Zvýraznění6 3 2" xfId="99" xr:uid="{00000000-0005-0000-0000-000062000000}"/>
    <cellStyle name="40 % – Zvýraznění6 3 3" xfId="100" xr:uid="{00000000-0005-0000-0000-000063000000}"/>
    <cellStyle name="40 % – Zvýraznění6 3 4" xfId="101" xr:uid="{00000000-0005-0000-0000-000064000000}"/>
    <cellStyle name="40 % - zvýraznenie1" xfId="102" xr:uid="{00000000-0005-0000-0000-000065000000}"/>
    <cellStyle name="40 % - zvýraznenie1 2" xfId="103" xr:uid="{00000000-0005-0000-0000-000066000000}"/>
    <cellStyle name="40 % - zvýraznenie2" xfId="104" xr:uid="{00000000-0005-0000-0000-000067000000}"/>
    <cellStyle name="40 % - zvýraznenie2 2" xfId="105" xr:uid="{00000000-0005-0000-0000-000068000000}"/>
    <cellStyle name="40 % - zvýraznenie3" xfId="106" xr:uid="{00000000-0005-0000-0000-000069000000}"/>
    <cellStyle name="40 % - zvýraznenie3 2" xfId="107" xr:uid="{00000000-0005-0000-0000-00006A000000}"/>
    <cellStyle name="40 % - zvýraznenie4" xfId="108" xr:uid="{00000000-0005-0000-0000-00006B000000}"/>
    <cellStyle name="40 % - zvýraznenie4 2" xfId="109" xr:uid="{00000000-0005-0000-0000-00006C000000}"/>
    <cellStyle name="40 % - zvýraznenie5" xfId="110" xr:uid="{00000000-0005-0000-0000-00006D000000}"/>
    <cellStyle name="40 % - zvýraznenie5 2" xfId="111" xr:uid="{00000000-0005-0000-0000-00006E000000}"/>
    <cellStyle name="40 % - zvýraznenie6" xfId="112" xr:uid="{00000000-0005-0000-0000-00006F000000}"/>
    <cellStyle name="40 % - zvýraznenie6 2" xfId="113" xr:uid="{00000000-0005-0000-0000-000070000000}"/>
    <cellStyle name="40% - Accent1" xfId="114" xr:uid="{00000000-0005-0000-0000-000071000000}"/>
    <cellStyle name="40% - Accent1 2" xfId="115" xr:uid="{00000000-0005-0000-0000-000072000000}"/>
    <cellStyle name="40% - Accent2" xfId="116" xr:uid="{00000000-0005-0000-0000-000073000000}"/>
    <cellStyle name="40% - Accent2 2" xfId="117" xr:uid="{00000000-0005-0000-0000-000074000000}"/>
    <cellStyle name="40% - Accent3" xfId="118" xr:uid="{00000000-0005-0000-0000-000075000000}"/>
    <cellStyle name="40% - Accent3 2" xfId="119" xr:uid="{00000000-0005-0000-0000-000076000000}"/>
    <cellStyle name="40% - Accent4" xfId="120" xr:uid="{00000000-0005-0000-0000-000077000000}"/>
    <cellStyle name="40% - Accent4 2" xfId="121" xr:uid="{00000000-0005-0000-0000-000078000000}"/>
    <cellStyle name="40% - Accent5" xfId="122" xr:uid="{00000000-0005-0000-0000-000079000000}"/>
    <cellStyle name="40% - Accent5 2" xfId="123" xr:uid="{00000000-0005-0000-0000-00007A000000}"/>
    <cellStyle name="40% - Accent6" xfId="124" xr:uid="{00000000-0005-0000-0000-00007B000000}"/>
    <cellStyle name="40% - Accent6 2" xfId="125" xr:uid="{00000000-0005-0000-0000-00007C000000}"/>
    <cellStyle name="60 % – Zvýraznění1 2" xfId="126" xr:uid="{00000000-0005-0000-0000-00007D000000}"/>
    <cellStyle name="60 % – Zvýraznění1 2 2" xfId="127" xr:uid="{00000000-0005-0000-0000-00007E000000}"/>
    <cellStyle name="60 % – Zvýraznění1 3" xfId="128" xr:uid="{00000000-0005-0000-0000-00007F000000}"/>
    <cellStyle name="60 % – Zvýraznění1 3 2" xfId="129" xr:uid="{00000000-0005-0000-0000-000080000000}"/>
    <cellStyle name="60 % – Zvýraznění2 2" xfId="130" xr:uid="{00000000-0005-0000-0000-000081000000}"/>
    <cellStyle name="60 % – Zvýraznění2 2 2" xfId="131" xr:uid="{00000000-0005-0000-0000-000082000000}"/>
    <cellStyle name="60 % – Zvýraznění2 3" xfId="132" xr:uid="{00000000-0005-0000-0000-000083000000}"/>
    <cellStyle name="60 % – Zvýraznění2 3 2" xfId="133" xr:uid="{00000000-0005-0000-0000-000084000000}"/>
    <cellStyle name="60 % – Zvýraznění3 2" xfId="134" xr:uid="{00000000-0005-0000-0000-000085000000}"/>
    <cellStyle name="60 % – Zvýraznění3 2 2" xfId="135" xr:uid="{00000000-0005-0000-0000-000086000000}"/>
    <cellStyle name="60 % – Zvýraznění3 3" xfId="136" xr:uid="{00000000-0005-0000-0000-000087000000}"/>
    <cellStyle name="60 % – Zvýraznění3 3 2" xfId="137" xr:uid="{00000000-0005-0000-0000-000088000000}"/>
    <cellStyle name="60 % – Zvýraznění3 3 3" xfId="138" xr:uid="{00000000-0005-0000-0000-000089000000}"/>
    <cellStyle name="60 % – Zvýraznění4 2" xfId="139" xr:uid="{00000000-0005-0000-0000-00008A000000}"/>
    <cellStyle name="60 % – Zvýraznění4 2 2" xfId="140" xr:uid="{00000000-0005-0000-0000-00008B000000}"/>
    <cellStyle name="60 % – Zvýraznění4 3" xfId="141" xr:uid="{00000000-0005-0000-0000-00008C000000}"/>
    <cellStyle name="60 % – Zvýraznění4 3 2" xfId="142" xr:uid="{00000000-0005-0000-0000-00008D000000}"/>
    <cellStyle name="60 % – Zvýraznění4 3 3" xfId="143" xr:uid="{00000000-0005-0000-0000-00008E000000}"/>
    <cellStyle name="60 % – Zvýraznění5 2" xfId="144" xr:uid="{00000000-0005-0000-0000-00008F000000}"/>
    <cellStyle name="60 % – Zvýraznění5 2 2" xfId="145" xr:uid="{00000000-0005-0000-0000-000090000000}"/>
    <cellStyle name="60 % – Zvýraznění5 3" xfId="146" xr:uid="{00000000-0005-0000-0000-000091000000}"/>
    <cellStyle name="60 % – Zvýraznění5 3 2" xfId="147" xr:uid="{00000000-0005-0000-0000-000092000000}"/>
    <cellStyle name="60 % – Zvýraznění6 2" xfId="148" xr:uid="{00000000-0005-0000-0000-000093000000}"/>
    <cellStyle name="60 % – Zvýraznění6 2 2" xfId="149" xr:uid="{00000000-0005-0000-0000-000094000000}"/>
    <cellStyle name="60 % – Zvýraznění6 3" xfId="150" xr:uid="{00000000-0005-0000-0000-000095000000}"/>
    <cellStyle name="60 % – Zvýraznění6 3 2" xfId="151" xr:uid="{00000000-0005-0000-0000-000096000000}"/>
    <cellStyle name="60 % – Zvýraznění6 3 3" xfId="152" xr:uid="{00000000-0005-0000-0000-000097000000}"/>
    <cellStyle name="60 % - zvýraznenie1" xfId="153" xr:uid="{00000000-0005-0000-0000-000098000000}"/>
    <cellStyle name="60 % - zvýraznenie1 2" xfId="154" xr:uid="{00000000-0005-0000-0000-000099000000}"/>
    <cellStyle name="60 % - zvýraznenie2" xfId="155" xr:uid="{00000000-0005-0000-0000-00009A000000}"/>
    <cellStyle name="60 % - zvýraznenie2 2" xfId="156" xr:uid="{00000000-0005-0000-0000-00009B000000}"/>
    <cellStyle name="60 % - zvýraznenie3" xfId="157" xr:uid="{00000000-0005-0000-0000-00009C000000}"/>
    <cellStyle name="60 % - zvýraznenie3 2" xfId="158" xr:uid="{00000000-0005-0000-0000-00009D000000}"/>
    <cellStyle name="60 % - zvýraznenie4" xfId="159" xr:uid="{00000000-0005-0000-0000-00009E000000}"/>
    <cellStyle name="60 % - zvýraznenie4 2" xfId="160" xr:uid="{00000000-0005-0000-0000-00009F000000}"/>
    <cellStyle name="60 % - zvýraznenie5" xfId="161" xr:uid="{00000000-0005-0000-0000-0000A0000000}"/>
    <cellStyle name="60 % - zvýraznenie5 2" xfId="162" xr:uid="{00000000-0005-0000-0000-0000A1000000}"/>
    <cellStyle name="60 % - zvýraznenie6" xfId="163" xr:uid="{00000000-0005-0000-0000-0000A2000000}"/>
    <cellStyle name="60 % - zvýraznenie6 2" xfId="164" xr:uid="{00000000-0005-0000-0000-0000A3000000}"/>
    <cellStyle name="60% - Accent1" xfId="165" xr:uid="{00000000-0005-0000-0000-0000A4000000}"/>
    <cellStyle name="60% - Accent1 2" xfId="166" xr:uid="{00000000-0005-0000-0000-0000A5000000}"/>
    <cellStyle name="60% - Accent2" xfId="167" xr:uid="{00000000-0005-0000-0000-0000A6000000}"/>
    <cellStyle name="60% - Accent2 2" xfId="168" xr:uid="{00000000-0005-0000-0000-0000A7000000}"/>
    <cellStyle name="60% - Accent3" xfId="169" xr:uid="{00000000-0005-0000-0000-0000A8000000}"/>
    <cellStyle name="60% - Accent3 2" xfId="170" xr:uid="{00000000-0005-0000-0000-0000A9000000}"/>
    <cellStyle name="60% - Accent4" xfId="171" xr:uid="{00000000-0005-0000-0000-0000AA000000}"/>
    <cellStyle name="60% - Accent4 2" xfId="172" xr:uid="{00000000-0005-0000-0000-0000AB000000}"/>
    <cellStyle name="60% - Accent5" xfId="173" xr:uid="{00000000-0005-0000-0000-0000AC000000}"/>
    <cellStyle name="60% - Accent5 2" xfId="174" xr:uid="{00000000-0005-0000-0000-0000AD000000}"/>
    <cellStyle name="60% - Accent6" xfId="175" xr:uid="{00000000-0005-0000-0000-0000AE000000}"/>
    <cellStyle name="60% - Accent6 2" xfId="176" xr:uid="{00000000-0005-0000-0000-0000AF000000}"/>
    <cellStyle name="Accent1" xfId="177" xr:uid="{00000000-0005-0000-0000-0000B0000000}"/>
    <cellStyle name="Accent1 2" xfId="178" xr:uid="{00000000-0005-0000-0000-0000B1000000}"/>
    <cellStyle name="Accent2" xfId="179" xr:uid="{00000000-0005-0000-0000-0000B2000000}"/>
    <cellStyle name="Accent2 2" xfId="180" xr:uid="{00000000-0005-0000-0000-0000B3000000}"/>
    <cellStyle name="Accent3" xfId="181" xr:uid="{00000000-0005-0000-0000-0000B4000000}"/>
    <cellStyle name="Accent3 2" xfId="182" xr:uid="{00000000-0005-0000-0000-0000B5000000}"/>
    <cellStyle name="Accent4" xfId="183" xr:uid="{00000000-0005-0000-0000-0000B6000000}"/>
    <cellStyle name="Accent4 2" xfId="184" xr:uid="{00000000-0005-0000-0000-0000B7000000}"/>
    <cellStyle name="Accent5" xfId="185" xr:uid="{00000000-0005-0000-0000-0000B8000000}"/>
    <cellStyle name="Accent5 2" xfId="186" xr:uid="{00000000-0005-0000-0000-0000B9000000}"/>
    <cellStyle name="Accent6" xfId="187" xr:uid="{00000000-0005-0000-0000-0000BA000000}"/>
    <cellStyle name="Accent6 2" xfId="188" xr:uid="{00000000-0005-0000-0000-0000BB000000}"/>
    <cellStyle name="Bad" xfId="189" xr:uid="{00000000-0005-0000-0000-0000BC000000}"/>
    <cellStyle name="Bad 2" xfId="190" xr:uid="{00000000-0005-0000-0000-0000BD000000}"/>
    <cellStyle name="Calculation" xfId="191" xr:uid="{00000000-0005-0000-0000-0000BE000000}"/>
    <cellStyle name="Calculation 2" xfId="192" xr:uid="{00000000-0005-0000-0000-0000BF000000}"/>
    <cellStyle name="Celkem 2" xfId="193" xr:uid="{00000000-0005-0000-0000-000002010000}"/>
    <cellStyle name="Celkem 2 2" xfId="194" xr:uid="{00000000-0005-0000-0000-000003010000}"/>
    <cellStyle name="Celkem 3" xfId="195" xr:uid="{00000000-0005-0000-0000-000004010000}"/>
    <cellStyle name="Celkem 3 2" xfId="196" xr:uid="{00000000-0005-0000-0000-000005010000}"/>
    <cellStyle name="Čárka 2" xfId="197" xr:uid="{00000000-0005-0000-0000-0000C0000000}"/>
    <cellStyle name="Čárka 2 2" xfId="198" xr:uid="{00000000-0005-0000-0000-0000C1000000}"/>
    <cellStyle name="Čárka 2 2 2" xfId="199" xr:uid="{00000000-0005-0000-0000-0000C2000000}"/>
    <cellStyle name="Čárka 2 3" xfId="200" xr:uid="{00000000-0005-0000-0000-0000C3000000}"/>
    <cellStyle name="Čárka 2 3 2" xfId="201" xr:uid="{00000000-0005-0000-0000-0000C4000000}"/>
    <cellStyle name="Čárka 2 4" xfId="202" xr:uid="{00000000-0005-0000-0000-0000C5000000}"/>
    <cellStyle name="Čárka 3" xfId="203" xr:uid="{00000000-0005-0000-0000-0000C6000000}"/>
    <cellStyle name="Čárka 3 2" xfId="204" xr:uid="{00000000-0005-0000-0000-0000C7000000}"/>
    <cellStyle name="Čárka 3 2 2" xfId="205" xr:uid="{00000000-0005-0000-0000-0000C8000000}"/>
    <cellStyle name="Čárka 3 3" xfId="206" xr:uid="{00000000-0005-0000-0000-0000C9000000}"/>
    <cellStyle name="Čárka 3 3 2" xfId="207" xr:uid="{00000000-0005-0000-0000-0000CA000000}"/>
    <cellStyle name="Čárka 3 4" xfId="208" xr:uid="{00000000-0005-0000-0000-0000CB000000}"/>
    <cellStyle name="Čárka 4" xfId="209" xr:uid="{00000000-0005-0000-0000-0000CC000000}"/>
    <cellStyle name="Čárka 5" xfId="210" xr:uid="{00000000-0005-0000-0000-0000CD000000}"/>
    <cellStyle name="Čárka 6" xfId="211" xr:uid="{00000000-0005-0000-0000-0000CE000000}"/>
    <cellStyle name="Čárka 6 2" xfId="212" xr:uid="{00000000-0005-0000-0000-0000CF000000}"/>
    <cellStyle name="čárky 2" xfId="213" xr:uid="{00000000-0005-0000-0000-0000D0000000}"/>
    <cellStyle name="čárky 2 2" xfId="214" xr:uid="{00000000-0005-0000-0000-0000D1000000}"/>
    <cellStyle name="čárky 2 2 2" xfId="215" xr:uid="{00000000-0005-0000-0000-0000D2000000}"/>
    <cellStyle name="čárky 2 2 2 2" xfId="216" xr:uid="{00000000-0005-0000-0000-0000D3000000}"/>
    <cellStyle name="čárky 2 2 2 2 2" xfId="217" xr:uid="{00000000-0005-0000-0000-0000D4000000}"/>
    <cellStyle name="čárky 2 2 2 3" xfId="218" xr:uid="{00000000-0005-0000-0000-0000D5000000}"/>
    <cellStyle name="čárky 2 2 2 3 2" xfId="219" xr:uid="{00000000-0005-0000-0000-0000D6000000}"/>
    <cellStyle name="čárky 2 2 2 4" xfId="220" xr:uid="{00000000-0005-0000-0000-0000D7000000}"/>
    <cellStyle name="čárky 2 2 3" xfId="221" xr:uid="{00000000-0005-0000-0000-0000D8000000}"/>
    <cellStyle name="čárky 2 2 3 2" xfId="222" xr:uid="{00000000-0005-0000-0000-0000D9000000}"/>
    <cellStyle name="čárky 2 2 4" xfId="223" xr:uid="{00000000-0005-0000-0000-0000DA000000}"/>
    <cellStyle name="čárky 2 2 4 2" xfId="224" xr:uid="{00000000-0005-0000-0000-0000DB000000}"/>
    <cellStyle name="čárky 2 2 5" xfId="225" xr:uid="{00000000-0005-0000-0000-0000DC000000}"/>
    <cellStyle name="čárky 2 3" xfId="226" xr:uid="{00000000-0005-0000-0000-0000DD000000}"/>
    <cellStyle name="čárky 2 3 2" xfId="227" xr:uid="{00000000-0005-0000-0000-0000DE000000}"/>
    <cellStyle name="čárky 2 3 2 2" xfId="228" xr:uid="{00000000-0005-0000-0000-0000DF000000}"/>
    <cellStyle name="čárky 2 3 3" xfId="229" xr:uid="{00000000-0005-0000-0000-0000E0000000}"/>
    <cellStyle name="čárky 2 3 3 2" xfId="230" xr:uid="{00000000-0005-0000-0000-0000E1000000}"/>
    <cellStyle name="čárky 2 3 4" xfId="231" xr:uid="{00000000-0005-0000-0000-0000E2000000}"/>
    <cellStyle name="čárky 2 4" xfId="232" xr:uid="{00000000-0005-0000-0000-0000E3000000}"/>
    <cellStyle name="čárky 2 4 2" xfId="233" xr:uid="{00000000-0005-0000-0000-0000E4000000}"/>
    <cellStyle name="čárky 2 5" xfId="234" xr:uid="{00000000-0005-0000-0000-0000E5000000}"/>
    <cellStyle name="čárky 2 5 2" xfId="235" xr:uid="{00000000-0005-0000-0000-0000E6000000}"/>
    <cellStyle name="čárky 2 6" xfId="236" xr:uid="{00000000-0005-0000-0000-0000E7000000}"/>
    <cellStyle name="čárky 3" xfId="237" xr:uid="{00000000-0005-0000-0000-0000E8000000}"/>
    <cellStyle name="čárky 3 2" xfId="238" xr:uid="{00000000-0005-0000-0000-0000E9000000}"/>
    <cellStyle name="čárky 3 2 2" xfId="239" xr:uid="{00000000-0005-0000-0000-0000EA000000}"/>
    <cellStyle name="čárky 3 2 2 2" xfId="240" xr:uid="{00000000-0005-0000-0000-0000EB000000}"/>
    <cellStyle name="čárky 3 2 3" xfId="241" xr:uid="{00000000-0005-0000-0000-0000EC000000}"/>
    <cellStyle name="čárky 3 2 3 2" xfId="242" xr:uid="{00000000-0005-0000-0000-0000ED000000}"/>
    <cellStyle name="čárky 3 2 4" xfId="243" xr:uid="{00000000-0005-0000-0000-0000EE000000}"/>
    <cellStyle name="čárky 3 3" xfId="244" xr:uid="{00000000-0005-0000-0000-0000EF000000}"/>
    <cellStyle name="čárky 3 3 2" xfId="245" xr:uid="{00000000-0005-0000-0000-0000F0000000}"/>
    <cellStyle name="čárky 3 4" xfId="246" xr:uid="{00000000-0005-0000-0000-0000F1000000}"/>
    <cellStyle name="čárky 3 4 2" xfId="247" xr:uid="{00000000-0005-0000-0000-0000F2000000}"/>
    <cellStyle name="čárky 3 5" xfId="248" xr:uid="{00000000-0005-0000-0000-0000F3000000}"/>
    <cellStyle name="čárky 4" xfId="249" xr:uid="{00000000-0005-0000-0000-0000F4000000}"/>
    <cellStyle name="čárky 4 2" xfId="250" xr:uid="{00000000-0005-0000-0000-0000F5000000}"/>
    <cellStyle name="čárky 4 2 2" xfId="251" xr:uid="{00000000-0005-0000-0000-0000F6000000}"/>
    <cellStyle name="čárky 4 2 2 2" xfId="252" xr:uid="{00000000-0005-0000-0000-0000F7000000}"/>
    <cellStyle name="čárky 4 2 3" xfId="253" xr:uid="{00000000-0005-0000-0000-0000F8000000}"/>
    <cellStyle name="čárky 4 2 3 2" xfId="254" xr:uid="{00000000-0005-0000-0000-0000F9000000}"/>
    <cellStyle name="čárky 4 2 4" xfId="255" xr:uid="{00000000-0005-0000-0000-0000FA000000}"/>
    <cellStyle name="čárky 4 2 5" xfId="256" xr:uid="{00000000-0005-0000-0000-0000FB000000}"/>
    <cellStyle name="čárky 4 3" xfId="257" xr:uid="{00000000-0005-0000-0000-0000FC000000}"/>
    <cellStyle name="čárky 4 3 2" xfId="258" xr:uid="{00000000-0005-0000-0000-0000FD000000}"/>
    <cellStyle name="čárky 4 4" xfId="259" xr:uid="{00000000-0005-0000-0000-0000FE000000}"/>
    <cellStyle name="čárky 4 4 2" xfId="260" xr:uid="{00000000-0005-0000-0000-0000FF000000}"/>
    <cellStyle name="čárky 4 5" xfId="261" xr:uid="{00000000-0005-0000-0000-000000010000}"/>
    <cellStyle name="čárky 4 6" xfId="262" xr:uid="{00000000-0005-0000-0000-000001010000}"/>
    <cellStyle name="Dobrá" xfId="263" xr:uid="{00000000-0005-0000-0000-00000C010000}"/>
    <cellStyle name="Dobrá 2" xfId="264" xr:uid="{00000000-0005-0000-0000-00000D010000}"/>
    <cellStyle name="Explanatory Text" xfId="265" xr:uid="{00000000-0005-0000-0000-00000E010000}"/>
    <cellStyle name="Explanatory Text 2" xfId="266" xr:uid="{00000000-0005-0000-0000-00000F010000}"/>
    <cellStyle name="Good" xfId="267" xr:uid="{00000000-0005-0000-0000-000010010000}"/>
    <cellStyle name="Good 2" xfId="268" xr:uid="{00000000-0005-0000-0000-000011010000}"/>
    <cellStyle name="Heading" xfId="269" xr:uid="{00000000-0005-0000-0000-000012010000}"/>
    <cellStyle name="Heading 1" xfId="270" xr:uid="{00000000-0005-0000-0000-000013010000}"/>
    <cellStyle name="Heading 1 2" xfId="271" xr:uid="{00000000-0005-0000-0000-000014010000}"/>
    <cellStyle name="Heading 2" xfId="272" xr:uid="{00000000-0005-0000-0000-000015010000}"/>
    <cellStyle name="Heading 2 2" xfId="273" xr:uid="{00000000-0005-0000-0000-000016010000}"/>
    <cellStyle name="Heading 3" xfId="274" xr:uid="{00000000-0005-0000-0000-000017010000}"/>
    <cellStyle name="Heading 3 2" xfId="275" xr:uid="{00000000-0005-0000-0000-000018010000}"/>
    <cellStyle name="Heading 4" xfId="276" xr:uid="{00000000-0005-0000-0000-000019010000}"/>
    <cellStyle name="Heading 4 2" xfId="277" xr:uid="{00000000-0005-0000-0000-00001A010000}"/>
    <cellStyle name="Heading1" xfId="278" xr:uid="{00000000-0005-0000-0000-00001B010000}"/>
    <cellStyle name="Hypertextový odkaz 2" xfId="279" xr:uid="{00000000-0005-0000-0000-00001C010000}"/>
    <cellStyle name="Hypertextový odkaz 2 2" xfId="280" xr:uid="{00000000-0005-0000-0000-00001D010000}"/>
    <cellStyle name="Check Cell" xfId="281" xr:uid="{00000000-0005-0000-0000-000006010000}"/>
    <cellStyle name="Check Cell 2" xfId="282" xr:uid="{00000000-0005-0000-0000-000007010000}"/>
    <cellStyle name="Chybně 2" xfId="283" xr:uid="{00000000-0005-0000-0000-000008010000}"/>
    <cellStyle name="Chybně 2 2" xfId="284" xr:uid="{00000000-0005-0000-0000-000009010000}"/>
    <cellStyle name="Chybně 3" xfId="285" xr:uid="{00000000-0005-0000-0000-00000A010000}"/>
    <cellStyle name="Chybně 3 2" xfId="286" xr:uid="{00000000-0005-0000-0000-00000B010000}"/>
    <cellStyle name="Input" xfId="287" xr:uid="{00000000-0005-0000-0000-00001E010000}"/>
    <cellStyle name="Input 2" xfId="288" xr:uid="{00000000-0005-0000-0000-00001F010000}"/>
    <cellStyle name="Kontrolná bunka" xfId="289" xr:uid="{00000000-0005-0000-0000-000020010000}"/>
    <cellStyle name="Kontrolná bunka 2" xfId="290" xr:uid="{00000000-0005-0000-0000-000021010000}"/>
    <cellStyle name="Kontrolní buňka 2" xfId="291" xr:uid="{00000000-0005-0000-0000-000022010000}"/>
    <cellStyle name="Kontrolní buňka 2 2" xfId="292" xr:uid="{00000000-0005-0000-0000-000023010000}"/>
    <cellStyle name="Kontrolní buňka 3" xfId="293" xr:uid="{00000000-0005-0000-0000-000024010000}"/>
    <cellStyle name="Kontrolní buňka 3 2" xfId="294" xr:uid="{00000000-0005-0000-0000-000025010000}"/>
    <cellStyle name="Linked Cell" xfId="295" xr:uid="{00000000-0005-0000-0000-000026010000}"/>
    <cellStyle name="Linked Cell 2" xfId="296" xr:uid="{00000000-0005-0000-0000-000027010000}"/>
    <cellStyle name="měny 2" xfId="297" xr:uid="{00000000-0005-0000-0000-000028010000}"/>
    <cellStyle name="měny 2 2" xfId="298" xr:uid="{00000000-0005-0000-0000-000029010000}"/>
    <cellStyle name="měny 2 2 2" xfId="299" xr:uid="{00000000-0005-0000-0000-00002A010000}"/>
    <cellStyle name="měny 2 3" xfId="300" xr:uid="{00000000-0005-0000-0000-00002B010000}"/>
    <cellStyle name="měny 2 3 2" xfId="301" xr:uid="{00000000-0005-0000-0000-00002C010000}"/>
    <cellStyle name="měny 2 4" xfId="302" xr:uid="{00000000-0005-0000-0000-00002D010000}"/>
    <cellStyle name="měny 3" xfId="303" xr:uid="{00000000-0005-0000-0000-00002E010000}"/>
    <cellStyle name="měny 3 2" xfId="304" xr:uid="{00000000-0005-0000-0000-00002F010000}"/>
    <cellStyle name="měny 3 2 2" xfId="305" xr:uid="{00000000-0005-0000-0000-000030010000}"/>
    <cellStyle name="měny 3 3" xfId="306" xr:uid="{00000000-0005-0000-0000-000031010000}"/>
    <cellStyle name="měny 3 3 2" xfId="307" xr:uid="{00000000-0005-0000-0000-000032010000}"/>
    <cellStyle name="měny 3 4" xfId="308" xr:uid="{00000000-0005-0000-0000-000033010000}"/>
    <cellStyle name="měny 4" xfId="309" xr:uid="{00000000-0005-0000-0000-000034010000}"/>
    <cellStyle name="Nadpis 1 2" xfId="310" xr:uid="{00000000-0005-0000-0000-000035010000}"/>
    <cellStyle name="Nadpis 1 2 2" xfId="311" xr:uid="{00000000-0005-0000-0000-000036010000}"/>
    <cellStyle name="Nadpis 1 3" xfId="312" xr:uid="{00000000-0005-0000-0000-000037010000}"/>
    <cellStyle name="Nadpis 1 3 2" xfId="313" xr:uid="{00000000-0005-0000-0000-000038010000}"/>
    <cellStyle name="Nadpis 2 2" xfId="314" xr:uid="{00000000-0005-0000-0000-000039010000}"/>
    <cellStyle name="Nadpis 2 2 2" xfId="315" xr:uid="{00000000-0005-0000-0000-00003A010000}"/>
    <cellStyle name="Nadpis 2 3" xfId="316" xr:uid="{00000000-0005-0000-0000-00003B010000}"/>
    <cellStyle name="Nadpis 2 3 2" xfId="317" xr:uid="{00000000-0005-0000-0000-00003C010000}"/>
    <cellStyle name="Nadpis 3 2" xfId="318" xr:uid="{00000000-0005-0000-0000-00003D010000}"/>
    <cellStyle name="Nadpis 3 2 2" xfId="319" xr:uid="{00000000-0005-0000-0000-00003E010000}"/>
    <cellStyle name="Nadpis 3 3" xfId="320" xr:uid="{00000000-0005-0000-0000-00003F010000}"/>
    <cellStyle name="Nadpis 3 3 2" xfId="321" xr:uid="{00000000-0005-0000-0000-000040010000}"/>
    <cellStyle name="Nadpis 4 2" xfId="322" xr:uid="{00000000-0005-0000-0000-000041010000}"/>
    <cellStyle name="Nadpis 4 2 2" xfId="323" xr:uid="{00000000-0005-0000-0000-000042010000}"/>
    <cellStyle name="Nadpis 4 3" xfId="324" xr:uid="{00000000-0005-0000-0000-000043010000}"/>
    <cellStyle name="Nadpis 4 3 2" xfId="325" xr:uid="{00000000-0005-0000-0000-000044010000}"/>
    <cellStyle name="Název 2" xfId="326" xr:uid="{00000000-0005-0000-0000-000045010000}"/>
    <cellStyle name="Název 2 2" xfId="327" xr:uid="{00000000-0005-0000-0000-000046010000}"/>
    <cellStyle name="Název 3" xfId="328" xr:uid="{00000000-0005-0000-0000-000047010000}"/>
    <cellStyle name="Název 3 2" xfId="329" xr:uid="{00000000-0005-0000-0000-000048010000}"/>
    <cellStyle name="Nedefinován" xfId="330" xr:uid="{00000000-0005-0000-0000-000049010000}"/>
    <cellStyle name="Nedefinován 2" xfId="331" xr:uid="{00000000-0005-0000-0000-00004A010000}"/>
    <cellStyle name="Nedefinován 2 2" xfId="332" xr:uid="{00000000-0005-0000-0000-00004B010000}"/>
    <cellStyle name="Nedefinován 3" xfId="333" xr:uid="{00000000-0005-0000-0000-00004C010000}"/>
    <cellStyle name="Nedefinován 3 2" xfId="334" xr:uid="{00000000-0005-0000-0000-00004D010000}"/>
    <cellStyle name="Nedefinován 4" xfId="335" xr:uid="{00000000-0005-0000-0000-00004E010000}"/>
    <cellStyle name="Nedefinován 4 2" xfId="336" xr:uid="{00000000-0005-0000-0000-00004F010000}"/>
    <cellStyle name="Nedefinován 5" xfId="337" xr:uid="{00000000-0005-0000-0000-000050010000}"/>
    <cellStyle name="Nedefinován_1. čtvrtletí 2012 tabulky kompletní" xfId="338" xr:uid="{00000000-0005-0000-0000-000051010000}"/>
    <cellStyle name="Neutral" xfId="339" xr:uid="{00000000-0005-0000-0000-000052010000}"/>
    <cellStyle name="Neutral 2" xfId="340" xr:uid="{00000000-0005-0000-0000-000053010000}"/>
    <cellStyle name="Neutrálna" xfId="341" xr:uid="{00000000-0005-0000-0000-000054010000}"/>
    <cellStyle name="Neutrálna 2" xfId="342" xr:uid="{00000000-0005-0000-0000-000055010000}"/>
    <cellStyle name="Neutrální 2" xfId="343" xr:uid="{00000000-0005-0000-0000-000056010000}"/>
    <cellStyle name="Neutrální 2 2" xfId="344" xr:uid="{00000000-0005-0000-0000-000057010000}"/>
    <cellStyle name="Neutrální 3" xfId="345" xr:uid="{00000000-0005-0000-0000-000058010000}"/>
    <cellStyle name="Neutrální 3 2" xfId="346" xr:uid="{00000000-0005-0000-0000-000059010000}"/>
    <cellStyle name="normálne 2" xfId="347" xr:uid="{00000000-0005-0000-0000-00005B010000}"/>
    <cellStyle name="normálne 2 2" xfId="348" xr:uid="{00000000-0005-0000-0000-00005C010000}"/>
    <cellStyle name="normálne 2 2 2" xfId="349" xr:uid="{00000000-0005-0000-0000-00005D010000}"/>
    <cellStyle name="normálne 2 3" xfId="350" xr:uid="{00000000-0005-0000-0000-00005E010000}"/>
    <cellStyle name="normálne 2_Očekávané dotace" xfId="351" xr:uid="{00000000-0005-0000-0000-00005F010000}"/>
    <cellStyle name="normálne_2007 až 2013 august 2008" xfId="352" xr:uid="{00000000-0005-0000-0000-000060010000}"/>
    <cellStyle name="Normální" xfId="0" builtinId="0"/>
    <cellStyle name="Normální 10" xfId="353" xr:uid="{00000000-0005-0000-0000-000061010000}"/>
    <cellStyle name="normální 10 2" xfId="354" xr:uid="{00000000-0005-0000-0000-000062010000}"/>
    <cellStyle name="normální 10 2 2" xfId="355" xr:uid="{00000000-0005-0000-0000-000063010000}"/>
    <cellStyle name="normální 10 3" xfId="356" xr:uid="{00000000-0005-0000-0000-000064010000}"/>
    <cellStyle name="normální 10 3 2" xfId="357" xr:uid="{00000000-0005-0000-0000-000065010000}"/>
    <cellStyle name="Normální 10 4" xfId="358" xr:uid="{00000000-0005-0000-0000-000066010000}"/>
    <cellStyle name="normální 10 5" xfId="359" xr:uid="{00000000-0005-0000-0000-000067010000}"/>
    <cellStyle name="Normální 10 6" xfId="360" xr:uid="{00000000-0005-0000-0000-000068010000}"/>
    <cellStyle name="Normální 11" xfId="361" xr:uid="{00000000-0005-0000-0000-000069010000}"/>
    <cellStyle name="Normální 11 2" xfId="362" xr:uid="{00000000-0005-0000-0000-00006A010000}"/>
    <cellStyle name="normální 11 2 2" xfId="363" xr:uid="{00000000-0005-0000-0000-00006B010000}"/>
    <cellStyle name="Normální 11 3" xfId="364" xr:uid="{00000000-0005-0000-0000-00006C010000}"/>
    <cellStyle name="Normální 11 3 2" xfId="365" xr:uid="{00000000-0005-0000-0000-00006D010000}"/>
    <cellStyle name="Normální 11 4" xfId="366" xr:uid="{00000000-0005-0000-0000-00006E010000}"/>
    <cellStyle name="Normální 11 4 2" xfId="367" xr:uid="{00000000-0005-0000-0000-00006F010000}"/>
    <cellStyle name="Normální 11 4 3" xfId="368" xr:uid="{00000000-0005-0000-0000-000070010000}"/>
    <cellStyle name="Normální 11 5" xfId="369" xr:uid="{00000000-0005-0000-0000-000071010000}"/>
    <cellStyle name="normální 11 6" xfId="370" xr:uid="{00000000-0005-0000-0000-000072010000}"/>
    <cellStyle name="normální 11 7" xfId="371" xr:uid="{00000000-0005-0000-0000-000073010000}"/>
    <cellStyle name="normální 11 8" xfId="372" xr:uid="{00000000-0005-0000-0000-000074010000}"/>
    <cellStyle name="Normální 12" xfId="373" xr:uid="{00000000-0005-0000-0000-000075010000}"/>
    <cellStyle name="Normální 12 2" xfId="374" xr:uid="{00000000-0005-0000-0000-000076010000}"/>
    <cellStyle name="normální 12 3" xfId="375" xr:uid="{00000000-0005-0000-0000-000077010000}"/>
    <cellStyle name="normální 12 4" xfId="376" xr:uid="{00000000-0005-0000-0000-000078010000}"/>
    <cellStyle name="normální 12 5" xfId="377" xr:uid="{00000000-0005-0000-0000-000079010000}"/>
    <cellStyle name="normální 12 6" xfId="378" xr:uid="{00000000-0005-0000-0000-00007A010000}"/>
    <cellStyle name="Normální 13" xfId="379" xr:uid="{00000000-0005-0000-0000-00007B010000}"/>
    <cellStyle name="normální 13 2" xfId="380" xr:uid="{00000000-0005-0000-0000-00007C010000}"/>
    <cellStyle name="normální 13 3" xfId="381" xr:uid="{00000000-0005-0000-0000-00007D010000}"/>
    <cellStyle name="Normální 14" xfId="382" xr:uid="{00000000-0005-0000-0000-00007E010000}"/>
    <cellStyle name="Normální 14 2" xfId="383" xr:uid="{00000000-0005-0000-0000-00007F010000}"/>
    <cellStyle name="Normální 14 2 2" xfId="384" xr:uid="{00000000-0005-0000-0000-000080010000}"/>
    <cellStyle name="Normální 15" xfId="385" xr:uid="{00000000-0005-0000-0000-000081010000}"/>
    <cellStyle name="normální 15 2" xfId="386" xr:uid="{00000000-0005-0000-0000-000082010000}"/>
    <cellStyle name="Normální 15 3" xfId="387" xr:uid="{00000000-0005-0000-0000-000083010000}"/>
    <cellStyle name="Normální 15 3 2" xfId="388" xr:uid="{00000000-0005-0000-0000-000084010000}"/>
    <cellStyle name="Normální 15 3 2 2" xfId="389" xr:uid="{00000000-0005-0000-0000-000085010000}"/>
    <cellStyle name="Normální 15 3 2 3" xfId="390" xr:uid="{00000000-0005-0000-0000-000086010000}"/>
    <cellStyle name="Normální 15 3 2 3 2" xfId="391" xr:uid="{00000000-0005-0000-0000-000087010000}"/>
    <cellStyle name="Normální 15 3 2 3 2 2" xfId="392" xr:uid="{00000000-0005-0000-0000-000088010000}"/>
    <cellStyle name="Normální 15 3 2 3 2 3" xfId="393" xr:uid="{00000000-0005-0000-0000-000089010000}"/>
    <cellStyle name="Normální 16" xfId="394" xr:uid="{00000000-0005-0000-0000-00008A010000}"/>
    <cellStyle name="Normální 16 2" xfId="395" xr:uid="{00000000-0005-0000-0000-00008B010000}"/>
    <cellStyle name="Normální 17" xfId="396" xr:uid="{00000000-0005-0000-0000-00008C010000}"/>
    <cellStyle name="normální 17 2" xfId="397" xr:uid="{00000000-0005-0000-0000-00008D010000}"/>
    <cellStyle name="Normální 18" xfId="398" xr:uid="{00000000-0005-0000-0000-00008E010000}"/>
    <cellStyle name="normální 18 2" xfId="399" xr:uid="{00000000-0005-0000-0000-00008F010000}"/>
    <cellStyle name="Normální 18 3" xfId="400" xr:uid="{00000000-0005-0000-0000-000090010000}"/>
    <cellStyle name="normální 19" xfId="401" xr:uid="{00000000-0005-0000-0000-000091010000}"/>
    <cellStyle name="normální 19 2" xfId="402" xr:uid="{00000000-0005-0000-0000-000092010000}"/>
    <cellStyle name="normální 2" xfId="403" xr:uid="{00000000-0005-0000-0000-000093010000}"/>
    <cellStyle name="normální 2 10" xfId="404" xr:uid="{00000000-0005-0000-0000-000094010000}"/>
    <cellStyle name="normální 2 11" xfId="405" xr:uid="{00000000-0005-0000-0000-000095010000}"/>
    <cellStyle name="normální 2 12" xfId="406" xr:uid="{00000000-0005-0000-0000-000096010000}"/>
    <cellStyle name="normální 2 2" xfId="407" xr:uid="{00000000-0005-0000-0000-000097010000}"/>
    <cellStyle name="normální 2 2 2" xfId="408" xr:uid="{00000000-0005-0000-0000-000098010000}"/>
    <cellStyle name="normální 2 2 2 2" xfId="409" xr:uid="{00000000-0005-0000-0000-000099010000}"/>
    <cellStyle name="normální 2 2 2 2 2" xfId="410" xr:uid="{00000000-0005-0000-0000-00009A010000}"/>
    <cellStyle name="normální 2 2 2 2 2 2" xfId="411" xr:uid="{00000000-0005-0000-0000-00009B010000}"/>
    <cellStyle name="normální 2 2 2 2 3" xfId="412" xr:uid="{00000000-0005-0000-0000-00009C010000}"/>
    <cellStyle name="normální 2 2 2 2 3 2" xfId="413" xr:uid="{00000000-0005-0000-0000-00009D010000}"/>
    <cellStyle name="normální 2 2 2 2 4" xfId="414" xr:uid="{00000000-0005-0000-0000-00009E010000}"/>
    <cellStyle name="normální 2 2 2 3" xfId="415" xr:uid="{00000000-0005-0000-0000-00009F010000}"/>
    <cellStyle name="normální 2 2 2_Očekávané dotace" xfId="416" xr:uid="{00000000-0005-0000-0000-0000A0010000}"/>
    <cellStyle name="normální 2 2 3" xfId="417" xr:uid="{00000000-0005-0000-0000-0000A1010000}"/>
    <cellStyle name="normální 2 2 3 2" xfId="418" xr:uid="{00000000-0005-0000-0000-0000A2010000}"/>
    <cellStyle name="normální 2 2 4" xfId="419" xr:uid="{00000000-0005-0000-0000-0000A3010000}"/>
    <cellStyle name="normální 2 2_Očekávané dotace" xfId="420" xr:uid="{00000000-0005-0000-0000-0000A4010000}"/>
    <cellStyle name="normální 2 3" xfId="421" xr:uid="{00000000-0005-0000-0000-0000A5010000}"/>
    <cellStyle name="normální 2 3 10" xfId="422" xr:uid="{00000000-0005-0000-0000-0000A6010000}"/>
    <cellStyle name="normální 2 3 11" xfId="423" xr:uid="{00000000-0005-0000-0000-0000A7010000}"/>
    <cellStyle name="normální 2 3 12" xfId="424" xr:uid="{00000000-0005-0000-0000-0000A8010000}"/>
    <cellStyle name="normální 2 3 13" xfId="425" xr:uid="{00000000-0005-0000-0000-0000A9010000}"/>
    <cellStyle name="normální 2 3 13 2" xfId="426" xr:uid="{00000000-0005-0000-0000-0000AA010000}"/>
    <cellStyle name="normální 2 3 13 3" xfId="427" xr:uid="{00000000-0005-0000-0000-0000AB010000}"/>
    <cellStyle name="normální 2 3 13 4" xfId="428" xr:uid="{00000000-0005-0000-0000-0000AC010000}"/>
    <cellStyle name="normální 2 3 13 5" xfId="429" xr:uid="{00000000-0005-0000-0000-0000AD010000}"/>
    <cellStyle name="normální 2 3 13 6" xfId="430" xr:uid="{00000000-0005-0000-0000-0000AE010000}"/>
    <cellStyle name="normální 2 3 14" xfId="431" xr:uid="{00000000-0005-0000-0000-0000AF010000}"/>
    <cellStyle name="normální 2 3 14 2" xfId="432" xr:uid="{00000000-0005-0000-0000-0000B0010000}"/>
    <cellStyle name="normální 2 3 15" xfId="433" xr:uid="{00000000-0005-0000-0000-0000B1010000}"/>
    <cellStyle name="normální 2 3 16" xfId="434" xr:uid="{00000000-0005-0000-0000-0000B2010000}"/>
    <cellStyle name="normální 2 3 17" xfId="435" xr:uid="{00000000-0005-0000-0000-0000B3010000}"/>
    <cellStyle name="normální 2 3 2" xfId="436" xr:uid="{00000000-0005-0000-0000-0000B4010000}"/>
    <cellStyle name="normální 2 3 2 2" xfId="437" xr:uid="{00000000-0005-0000-0000-0000B5010000}"/>
    <cellStyle name="normální 2 3 2 2 2" xfId="438" xr:uid="{00000000-0005-0000-0000-0000B6010000}"/>
    <cellStyle name="normální 2 3 2 2 3" xfId="439" xr:uid="{00000000-0005-0000-0000-0000B7010000}"/>
    <cellStyle name="normální 2 3 2 2 3 2" xfId="440" xr:uid="{00000000-0005-0000-0000-0000B8010000}"/>
    <cellStyle name="normální 2 3 2 2 4" xfId="441" xr:uid="{00000000-0005-0000-0000-0000B9010000}"/>
    <cellStyle name="normální 2 3 2 2 5" xfId="442" xr:uid="{00000000-0005-0000-0000-0000BA010000}"/>
    <cellStyle name="normální 2 3 2 2 6" xfId="443" xr:uid="{00000000-0005-0000-0000-0000BB010000}"/>
    <cellStyle name="normální 2 3 2 2 7" xfId="444" xr:uid="{00000000-0005-0000-0000-0000BC010000}"/>
    <cellStyle name="normální 2 3 2 3" xfId="445" xr:uid="{00000000-0005-0000-0000-0000BD010000}"/>
    <cellStyle name="normální 2 3 2 4" xfId="446" xr:uid="{00000000-0005-0000-0000-0000BE010000}"/>
    <cellStyle name="normální 2 3 2 5" xfId="447" xr:uid="{00000000-0005-0000-0000-0000BF010000}"/>
    <cellStyle name="normální 2 3 2 6" xfId="448" xr:uid="{00000000-0005-0000-0000-0000C0010000}"/>
    <cellStyle name="normální 2 3 2 7" xfId="449" xr:uid="{00000000-0005-0000-0000-0000C1010000}"/>
    <cellStyle name="normální 2 3 3" xfId="450" xr:uid="{00000000-0005-0000-0000-0000C2010000}"/>
    <cellStyle name="normální 2 3 3 2" xfId="451" xr:uid="{00000000-0005-0000-0000-0000C3010000}"/>
    <cellStyle name="normální 2 3 3 2 2" xfId="452" xr:uid="{00000000-0005-0000-0000-0000C4010000}"/>
    <cellStyle name="normální 2 3 3 2 2 2" xfId="453" xr:uid="{00000000-0005-0000-0000-0000C5010000}"/>
    <cellStyle name="normální 2 3 3 2 2 3" xfId="454" xr:uid="{00000000-0005-0000-0000-0000C6010000}"/>
    <cellStyle name="normální 2 3 3 2 3" xfId="455" xr:uid="{00000000-0005-0000-0000-0000C7010000}"/>
    <cellStyle name="normální 2 3 3 2 3 2" xfId="456" xr:uid="{00000000-0005-0000-0000-0000C8010000}"/>
    <cellStyle name="normální 2 3 3 2 3 3" xfId="457" xr:uid="{00000000-0005-0000-0000-0000C9010000}"/>
    <cellStyle name="normální 2 3 3 2 4" xfId="458" xr:uid="{00000000-0005-0000-0000-0000CA010000}"/>
    <cellStyle name="normální 2 3 3 3" xfId="459" xr:uid="{00000000-0005-0000-0000-0000CB010000}"/>
    <cellStyle name="normální 2 3 3 3 2" xfId="460" xr:uid="{00000000-0005-0000-0000-0000CC010000}"/>
    <cellStyle name="normální 2 3 3 3 3" xfId="461" xr:uid="{00000000-0005-0000-0000-0000CD010000}"/>
    <cellStyle name="normální 2 3 3 4" xfId="462" xr:uid="{00000000-0005-0000-0000-0000CE010000}"/>
    <cellStyle name="normální 2 3 3 5" xfId="463" xr:uid="{00000000-0005-0000-0000-0000CF010000}"/>
    <cellStyle name="normální 2 3 3 6" xfId="464" xr:uid="{00000000-0005-0000-0000-0000D0010000}"/>
    <cellStyle name="normální 2 3 3 7" xfId="465" xr:uid="{00000000-0005-0000-0000-0000D1010000}"/>
    <cellStyle name="normální 2 3 3 8" xfId="466" xr:uid="{00000000-0005-0000-0000-0000D2010000}"/>
    <cellStyle name="normální 2 3 4" xfId="467" xr:uid="{00000000-0005-0000-0000-0000D3010000}"/>
    <cellStyle name="normální 2 3 5" xfId="468" xr:uid="{00000000-0005-0000-0000-0000D4010000}"/>
    <cellStyle name="normální 2 3 6" xfId="469" xr:uid="{00000000-0005-0000-0000-0000D5010000}"/>
    <cellStyle name="normální 2 3 6 2" xfId="470" xr:uid="{00000000-0005-0000-0000-0000D6010000}"/>
    <cellStyle name="normální 2 3 6 3" xfId="471" xr:uid="{00000000-0005-0000-0000-0000D7010000}"/>
    <cellStyle name="normální 2 3 6 4" xfId="472" xr:uid="{00000000-0005-0000-0000-0000D8010000}"/>
    <cellStyle name="normální 2 3 7" xfId="473" xr:uid="{00000000-0005-0000-0000-0000D9010000}"/>
    <cellStyle name="normální 2 3 8" xfId="474" xr:uid="{00000000-0005-0000-0000-0000DA010000}"/>
    <cellStyle name="normální 2 3 9" xfId="475" xr:uid="{00000000-0005-0000-0000-0000DB010000}"/>
    <cellStyle name="normální 2 3 9 2" xfId="476" xr:uid="{00000000-0005-0000-0000-0000DC010000}"/>
    <cellStyle name="normální 2 3 9 2 2" xfId="477" xr:uid="{00000000-0005-0000-0000-0000DD010000}"/>
    <cellStyle name="normální 2 3 9 2 3" xfId="478" xr:uid="{00000000-0005-0000-0000-0000DE010000}"/>
    <cellStyle name="normální 2 3 9 2 3 2" xfId="479" xr:uid="{00000000-0005-0000-0000-0000DF010000}"/>
    <cellStyle name="normální 2 3 9 2 3 2 2" xfId="480" xr:uid="{00000000-0005-0000-0000-0000E0010000}"/>
    <cellStyle name="normální 2 3 9 2 3 2 3" xfId="481" xr:uid="{00000000-0005-0000-0000-0000E1010000}"/>
    <cellStyle name="normální 2 4" xfId="482" xr:uid="{00000000-0005-0000-0000-0000E2010000}"/>
    <cellStyle name="normální 2 4 2" xfId="483" xr:uid="{00000000-0005-0000-0000-0000E3010000}"/>
    <cellStyle name="normální 2 4 3" xfId="484" xr:uid="{00000000-0005-0000-0000-0000E4010000}"/>
    <cellStyle name="Normální 2 5" xfId="485" xr:uid="{00000000-0005-0000-0000-0000E5010000}"/>
    <cellStyle name="Normální 2 5 2" xfId="486" xr:uid="{00000000-0005-0000-0000-0000E6010000}"/>
    <cellStyle name="normální 2 6" xfId="487" xr:uid="{00000000-0005-0000-0000-0000E7010000}"/>
    <cellStyle name="normální 2 6 2" xfId="488" xr:uid="{00000000-0005-0000-0000-0000E8010000}"/>
    <cellStyle name="normální 2 7" xfId="489" xr:uid="{00000000-0005-0000-0000-0000E9010000}"/>
    <cellStyle name="Normální 2 7 2" xfId="490" xr:uid="{00000000-0005-0000-0000-0000EA010000}"/>
    <cellStyle name="normální 2 8" xfId="491" xr:uid="{00000000-0005-0000-0000-0000EB010000}"/>
    <cellStyle name="normální 2 9" xfId="492" xr:uid="{00000000-0005-0000-0000-0000EC010000}"/>
    <cellStyle name="normální 2_16_OPVK" xfId="493" xr:uid="{00000000-0005-0000-0000-0000ED010000}"/>
    <cellStyle name="normální 20" xfId="494" xr:uid="{00000000-0005-0000-0000-0000EE010000}"/>
    <cellStyle name="normální 20 2" xfId="495" xr:uid="{00000000-0005-0000-0000-0000EF010000}"/>
    <cellStyle name="normální 21" xfId="496" xr:uid="{00000000-0005-0000-0000-0000F0010000}"/>
    <cellStyle name="normální 21 2" xfId="497" xr:uid="{00000000-0005-0000-0000-0000F1010000}"/>
    <cellStyle name="normální 22" xfId="498" xr:uid="{00000000-0005-0000-0000-0000F2010000}"/>
    <cellStyle name="normální 22 2" xfId="499" xr:uid="{00000000-0005-0000-0000-0000F3010000}"/>
    <cellStyle name="normální 23" xfId="500" xr:uid="{00000000-0005-0000-0000-0000F4010000}"/>
    <cellStyle name="normální 23 2" xfId="501" xr:uid="{00000000-0005-0000-0000-0000F5010000}"/>
    <cellStyle name="normální 24" xfId="502" xr:uid="{00000000-0005-0000-0000-0000F6010000}"/>
    <cellStyle name="normální 24 2" xfId="503" xr:uid="{00000000-0005-0000-0000-0000F7010000}"/>
    <cellStyle name="normální 25" xfId="504" xr:uid="{00000000-0005-0000-0000-0000F8010000}"/>
    <cellStyle name="normální 25 2" xfId="505" xr:uid="{00000000-0005-0000-0000-0000F9010000}"/>
    <cellStyle name="normální 26" xfId="506" xr:uid="{00000000-0005-0000-0000-0000FA010000}"/>
    <cellStyle name="normální 26 2" xfId="507" xr:uid="{00000000-0005-0000-0000-0000FB010000}"/>
    <cellStyle name="normální 27" xfId="508" xr:uid="{00000000-0005-0000-0000-0000FC010000}"/>
    <cellStyle name="normální 27 2" xfId="509" xr:uid="{00000000-0005-0000-0000-0000FD010000}"/>
    <cellStyle name="normální 28" xfId="510" xr:uid="{00000000-0005-0000-0000-0000FE010000}"/>
    <cellStyle name="normální 28 2" xfId="511" xr:uid="{00000000-0005-0000-0000-0000FF010000}"/>
    <cellStyle name="normální 29" xfId="512" xr:uid="{00000000-0005-0000-0000-000000020000}"/>
    <cellStyle name="normální 29 2" xfId="513" xr:uid="{00000000-0005-0000-0000-000001020000}"/>
    <cellStyle name="normální 3" xfId="514" xr:uid="{00000000-0005-0000-0000-000002020000}"/>
    <cellStyle name="normální 3 2" xfId="515" xr:uid="{00000000-0005-0000-0000-000003020000}"/>
    <cellStyle name="normální 3 2 2" xfId="516" xr:uid="{00000000-0005-0000-0000-000004020000}"/>
    <cellStyle name="normální 3 3" xfId="517" xr:uid="{00000000-0005-0000-0000-000005020000}"/>
    <cellStyle name="normální 3 3 2" xfId="518" xr:uid="{00000000-0005-0000-0000-000006020000}"/>
    <cellStyle name="normální 3 3 2 2" xfId="519" xr:uid="{00000000-0005-0000-0000-000007020000}"/>
    <cellStyle name="normální 3 3 3" xfId="520" xr:uid="{00000000-0005-0000-0000-000008020000}"/>
    <cellStyle name="normální 3 4" xfId="521" xr:uid="{00000000-0005-0000-0000-000009020000}"/>
    <cellStyle name="Normální 3 4 2" xfId="522" xr:uid="{00000000-0005-0000-0000-00000A020000}"/>
    <cellStyle name="normální 3 5" xfId="523" xr:uid="{00000000-0005-0000-0000-00000B020000}"/>
    <cellStyle name="normální 3 6" xfId="524" xr:uid="{00000000-0005-0000-0000-00000C020000}"/>
    <cellStyle name="Normální 3 7" xfId="525" xr:uid="{00000000-0005-0000-0000-00000D020000}"/>
    <cellStyle name="normální 3_Očekávané dotace" xfId="526" xr:uid="{00000000-0005-0000-0000-00000E020000}"/>
    <cellStyle name="normální 30" xfId="527" xr:uid="{00000000-0005-0000-0000-00000F020000}"/>
    <cellStyle name="normální 30 2" xfId="528" xr:uid="{00000000-0005-0000-0000-000010020000}"/>
    <cellStyle name="normální 31" xfId="529" xr:uid="{00000000-0005-0000-0000-000011020000}"/>
    <cellStyle name="normální 31 2" xfId="530" xr:uid="{00000000-0005-0000-0000-000012020000}"/>
    <cellStyle name="normální 32" xfId="531" xr:uid="{00000000-0005-0000-0000-000013020000}"/>
    <cellStyle name="normální 32 2" xfId="532" xr:uid="{00000000-0005-0000-0000-000014020000}"/>
    <cellStyle name="normální 33" xfId="533" xr:uid="{00000000-0005-0000-0000-000015020000}"/>
    <cellStyle name="normální 33 2" xfId="534" xr:uid="{00000000-0005-0000-0000-000016020000}"/>
    <cellStyle name="normální 34" xfId="535" xr:uid="{00000000-0005-0000-0000-000017020000}"/>
    <cellStyle name="normální 34 2" xfId="536" xr:uid="{00000000-0005-0000-0000-000018020000}"/>
    <cellStyle name="normální 35" xfId="537" xr:uid="{00000000-0005-0000-0000-000019020000}"/>
    <cellStyle name="normální 35 2" xfId="538" xr:uid="{00000000-0005-0000-0000-00001A020000}"/>
    <cellStyle name="normální 36" xfId="539" xr:uid="{00000000-0005-0000-0000-00001B020000}"/>
    <cellStyle name="normální 36 2" xfId="540" xr:uid="{00000000-0005-0000-0000-00001C020000}"/>
    <cellStyle name="normální 37" xfId="541" xr:uid="{00000000-0005-0000-0000-00001D020000}"/>
    <cellStyle name="normální 37 2" xfId="542" xr:uid="{00000000-0005-0000-0000-00001E020000}"/>
    <cellStyle name="normální 38" xfId="543" xr:uid="{00000000-0005-0000-0000-00001F020000}"/>
    <cellStyle name="normální 38 2" xfId="544" xr:uid="{00000000-0005-0000-0000-000020020000}"/>
    <cellStyle name="normální 39" xfId="545" xr:uid="{00000000-0005-0000-0000-000021020000}"/>
    <cellStyle name="normální 39 2" xfId="546" xr:uid="{00000000-0005-0000-0000-000022020000}"/>
    <cellStyle name="normální 39 2 2" xfId="547" xr:uid="{00000000-0005-0000-0000-000023020000}"/>
    <cellStyle name="normální 39 3" xfId="548" xr:uid="{00000000-0005-0000-0000-000024020000}"/>
    <cellStyle name="normální 4" xfId="549" xr:uid="{00000000-0005-0000-0000-000025020000}"/>
    <cellStyle name="normální 4 2" xfId="550" xr:uid="{00000000-0005-0000-0000-000026020000}"/>
    <cellStyle name="normální 4 2 2" xfId="551" xr:uid="{00000000-0005-0000-0000-000027020000}"/>
    <cellStyle name="normální 4 3" xfId="552" xr:uid="{00000000-0005-0000-0000-000028020000}"/>
    <cellStyle name="Normální 4 4" xfId="553" xr:uid="{00000000-0005-0000-0000-000029020000}"/>
    <cellStyle name="normální 4_Očekávané dotace" xfId="554" xr:uid="{00000000-0005-0000-0000-00002A020000}"/>
    <cellStyle name="normální 40" xfId="555" xr:uid="{00000000-0005-0000-0000-00002B020000}"/>
    <cellStyle name="normální 40 2" xfId="556" xr:uid="{00000000-0005-0000-0000-00002C020000}"/>
    <cellStyle name="normální 41" xfId="557" xr:uid="{00000000-0005-0000-0000-00002D020000}"/>
    <cellStyle name="normální 41 2" xfId="558" xr:uid="{00000000-0005-0000-0000-00002E020000}"/>
    <cellStyle name="normální 42" xfId="559" xr:uid="{00000000-0005-0000-0000-00002F020000}"/>
    <cellStyle name="normální 42 2" xfId="560" xr:uid="{00000000-0005-0000-0000-000030020000}"/>
    <cellStyle name="Normální 43" xfId="561" xr:uid="{00000000-0005-0000-0000-000031020000}"/>
    <cellStyle name="Normální 43 2" xfId="562" xr:uid="{00000000-0005-0000-0000-000032020000}"/>
    <cellStyle name="Normální 44" xfId="563" xr:uid="{00000000-0005-0000-0000-000033020000}"/>
    <cellStyle name="Normální 44 2" xfId="564" xr:uid="{00000000-0005-0000-0000-000034020000}"/>
    <cellStyle name="Normální 45" xfId="565" xr:uid="{00000000-0005-0000-0000-000035020000}"/>
    <cellStyle name="Normální 45 2" xfId="566" xr:uid="{00000000-0005-0000-0000-000036020000}"/>
    <cellStyle name="Normální 46" xfId="567" xr:uid="{00000000-0005-0000-0000-000037020000}"/>
    <cellStyle name="Normální 46 2" xfId="568" xr:uid="{00000000-0005-0000-0000-000038020000}"/>
    <cellStyle name="Normální 47" xfId="569" xr:uid="{00000000-0005-0000-0000-000039020000}"/>
    <cellStyle name="Normální 47 2" xfId="570" xr:uid="{00000000-0005-0000-0000-00003A020000}"/>
    <cellStyle name="Normální 48" xfId="571" xr:uid="{00000000-0005-0000-0000-00003B020000}"/>
    <cellStyle name="Normální 48 2" xfId="572" xr:uid="{00000000-0005-0000-0000-00003C020000}"/>
    <cellStyle name="normální 49" xfId="573" xr:uid="{00000000-0005-0000-0000-00003D020000}"/>
    <cellStyle name="normální 49 2" xfId="574" xr:uid="{00000000-0005-0000-0000-00003E020000}"/>
    <cellStyle name="normální 5" xfId="575" xr:uid="{00000000-0005-0000-0000-00003F020000}"/>
    <cellStyle name="normální 5 2" xfId="576" xr:uid="{00000000-0005-0000-0000-000040020000}"/>
    <cellStyle name="normální 5 2 2" xfId="577" xr:uid="{00000000-0005-0000-0000-000041020000}"/>
    <cellStyle name="normální 5 3" xfId="578" xr:uid="{00000000-0005-0000-0000-000042020000}"/>
    <cellStyle name="Normální 50" xfId="579" xr:uid="{00000000-0005-0000-0000-000043020000}"/>
    <cellStyle name="Normální 50 2" xfId="580" xr:uid="{00000000-0005-0000-0000-000044020000}"/>
    <cellStyle name="Normální 50 3" xfId="581" xr:uid="{00000000-0005-0000-0000-000045020000}"/>
    <cellStyle name="Normální 50 4" xfId="582" xr:uid="{00000000-0005-0000-0000-000046020000}"/>
    <cellStyle name="Normální 51" xfId="583" xr:uid="{00000000-0005-0000-0000-000047020000}"/>
    <cellStyle name="Normální 51 2" xfId="584" xr:uid="{00000000-0005-0000-0000-000048020000}"/>
    <cellStyle name="Normální 52" xfId="585" xr:uid="{00000000-0005-0000-0000-000049020000}"/>
    <cellStyle name="Normální 52 2" xfId="586" xr:uid="{00000000-0005-0000-0000-00004A020000}"/>
    <cellStyle name="Normální 52 3" xfId="587" xr:uid="{00000000-0005-0000-0000-00004B020000}"/>
    <cellStyle name="Normální 52 4" xfId="588" xr:uid="{00000000-0005-0000-0000-00004C020000}"/>
    <cellStyle name="Normální 53" xfId="589" xr:uid="{00000000-0005-0000-0000-00004D020000}"/>
    <cellStyle name="normální 53 2" xfId="590" xr:uid="{00000000-0005-0000-0000-00004E020000}"/>
    <cellStyle name="Normální 54" xfId="591" xr:uid="{00000000-0005-0000-0000-00004F020000}"/>
    <cellStyle name="Normální 54 2" xfId="592" xr:uid="{00000000-0005-0000-0000-000050020000}"/>
    <cellStyle name="Normální 55" xfId="593" xr:uid="{00000000-0005-0000-0000-000051020000}"/>
    <cellStyle name="Normální 55 2" xfId="594" xr:uid="{00000000-0005-0000-0000-000052020000}"/>
    <cellStyle name="Normální 55 3" xfId="595" xr:uid="{00000000-0005-0000-0000-000053020000}"/>
    <cellStyle name="Normální 55 4" xfId="596" xr:uid="{00000000-0005-0000-0000-000054020000}"/>
    <cellStyle name="Normální 56" xfId="597" xr:uid="{00000000-0005-0000-0000-000055020000}"/>
    <cellStyle name="Normální 56 2" xfId="598" xr:uid="{00000000-0005-0000-0000-000056020000}"/>
    <cellStyle name="Normální 56 2 2" xfId="599" xr:uid="{00000000-0005-0000-0000-000057020000}"/>
    <cellStyle name="Normální 56 2 3" xfId="600" xr:uid="{00000000-0005-0000-0000-000058020000}"/>
    <cellStyle name="Normální 56 2 3 2" xfId="601" xr:uid="{00000000-0005-0000-0000-000059020000}"/>
    <cellStyle name="Normální 56 2 3 2 2" xfId="602" xr:uid="{00000000-0005-0000-0000-00005A020000}"/>
    <cellStyle name="Normální 56 3" xfId="603" xr:uid="{00000000-0005-0000-0000-00005B020000}"/>
    <cellStyle name="Normální 57" xfId="604" xr:uid="{00000000-0005-0000-0000-00005C020000}"/>
    <cellStyle name="Normální 58" xfId="605" xr:uid="{00000000-0005-0000-0000-00005D020000}"/>
    <cellStyle name="Normální 59" xfId="606" xr:uid="{00000000-0005-0000-0000-00005E020000}"/>
    <cellStyle name="normální 6" xfId="607" xr:uid="{00000000-0005-0000-0000-00005F020000}"/>
    <cellStyle name="normální 6 2" xfId="608" xr:uid="{00000000-0005-0000-0000-000060020000}"/>
    <cellStyle name="Normální 60" xfId="609" xr:uid="{00000000-0005-0000-0000-000061020000}"/>
    <cellStyle name="Normální 61" xfId="610" xr:uid="{00000000-0005-0000-0000-000062020000}"/>
    <cellStyle name="Normální 62" xfId="611" xr:uid="{00000000-0005-0000-0000-000063020000}"/>
    <cellStyle name="normální 63" xfId="612" xr:uid="{00000000-0005-0000-0000-000064020000}"/>
    <cellStyle name="normální 64" xfId="613" xr:uid="{00000000-0005-0000-0000-000065020000}"/>
    <cellStyle name="normální 65" xfId="614" xr:uid="{00000000-0005-0000-0000-000066020000}"/>
    <cellStyle name="normální 66" xfId="615" xr:uid="{00000000-0005-0000-0000-000067020000}"/>
    <cellStyle name="Normální 67" xfId="616" xr:uid="{00000000-0005-0000-0000-000068020000}"/>
    <cellStyle name="Normální 68" xfId="617" xr:uid="{00000000-0005-0000-0000-000069020000}"/>
    <cellStyle name="Normální 69" xfId="618" xr:uid="{00000000-0005-0000-0000-00006A020000}"/>
    <cellStyle name="normální 7" xfId="619" xr:uid="{00000000-0005-0000-0000-00006B020000}"/>
    <cellStyle name="normální 7 2" xfId="620" xr:uid="{00000000-0005-0000-0000-00006C020000}"/>
    <cellStyle name="normální 7 2 2" xfId="621" xr:uid="{00000000-0005-0000-0000-00006D020000}"/>
    <cellStyle name="normální 7 3" xfId="622" xr:uid="{00000000-0005-0000-0000-00006E020000}"/>
    <cellStyle name="normální 7_Očekávané dotace" xfId="623" xr:uid="{00000000-0005-0000-0000-00006F020000}"/>
    <cellStyle name="Normální 70" xfId="624" xr:uid="{00000000-0005-0000-0000-000070020000}"/>
    <cellStyle name="Normální 71" xfId="625" xr:uid="{00000000-0005-0000-0000-000071020000}"/>
    <cellStyle name="Normální 72" xfId="626" xr:uid="{00000000-0005-0000-0000-000072020000}"/>
    <cellStyle name="Normální 73" xfId="627" xr:uid="{00000000-0005-0000-0000-000073020000}"/>
    <cellStyle name="Normální 76" xfId="628" xr:uid="{00000000-0005-0000-0000-000074020000}"/>
    <cellStyle name="normální 8" xfId="629" xr:uid="{00000000-0005-0000-0000-000075020000}"/>
    <cellStyle name="normální 8 2" xfId="630" xr:uid="{00000000-0005-0000-0000-000076020000}"/>
    <cellStyle name="normální 8 2 2" xfId="631" xr:uid="{00000000-0005-0000-0000-000077020000}"/>
    <cellStyle name="normální 8 3" xfId="632" xr:uid="{00000000-0005-0000-0000-000078020000}"/>
    <cellStyle name="normální 8 4" xfId="633" xr:uid="{00000000-0005-0000-0000-000079020000}"/>
    <cellStyle name="Normální 80" xfId="634" xr:uid="{00000000-0005-0000-0000-00007A020000}"/>
    <cellStyle name="Normální 81" xfId="635" xr:uid="{00000000-0005-0000-0000-00007B020000}"/>
    <cellStyle name="Normální 82" xfId="636" xr:uid="{00000000-0005-0000-0000-00007C020000}"/>
    <cellStyle name="Normální 84" xfId="637" xr:uid="{00000000-0005-0000-0000-00007D020000}"/>
    <cellStyle name="Normální 85" xfId="638" xr:uid="{00000000-0005-0000-0000-00007E020000}"/>
    <cellStyle name="Normální 87" xfId="639" xr:uid="{00000000-0005-0000-0000-00007F020000}"/>
    <cellStyle name="normální 9" xfId="640" xr:uid="{00000000-0005-0000-0000-000080020000}"/>
    <cellStyle name="normální 9 2" xfId="641" xr:uid="{00000000-0005-0000-0000-000081020000}"/>
    <cellStyle name="normální 9 2 2" xfId="642" xr:uid="{00000000-0005-0000-0000-000082020000}"/>
    <cellStyle name="normální 9 3" xfId="643" xr:uid="{00000000-0005-0000-0000-000083020000}"/>
    <cellStyle name="Normální 90" xfId="644" xr:uid="{00000000-0005-0000-0000-000084020000}"/>
    <cellStyle name="Normální 91" xfId="645" xr:uid="{00000000-0005-0000-0000-000085020000}"/>
    <cellStyle name="normální_Číselník kompletní 2" xfId="646" xr:uid="{00000000-0005-0000-0000-000086020000}"/>
    <cellStyle name="normální_Výdaje SR 2000 3" xfId="647" xr:uid="{00000000-0005-0000-0000-000087020000}"/>
    <cellStyle name="Note" xfId="648" xr:uid="{00000000-0005-0000-0000-000088020000}"/>
    <cellStyle name="Note 2" xfId="649" xr:uid="{00000000-0005-0000-0000-000089020000}"/>
    <cellStyle name="Output" xfId="650" xr:uid="{00000000-0005-0000-0000-00008A020000}"/>
    <cellStyle name="Output 2" xfId="651" xr:uid="{00000000-0005-0000-0000-00008B020000}"/>
    <cellStyle name="Poznámka 2" xfId="652" xr:uid="{00000000-0005-0000-0000-00008C020000}"/>
    <cellStyle name="Poznámka 2 2" xfId="653" xr:uid="{00000000-0005-0000-0000-00008D020000}"/>
    <cellStyle name="Poznámka 3" xfId="654" xr:uid="{00000000-0005-0000-0000-00008E020000}"/>
    <cellStyle name="Poznámka 3 2" xfId="655" xr:uid="{00000000-0005-0000-0000-00008F020000}"/>
    <cellStyle name="Poznámka 3 3" xfId="656" xr:uid="{00000000-0005-0000-0000-000090020000}"/>
    <cellStyle name="Poznámka 3 4" xfId="657" xr:uid="{00000000-0005-0000-0000-000091020000}"/>
    <cellStyle name="Poznámka 3 5" xfId="658" xr:uid="{00000000-0005-0000-0000-000092020000}"/>
    <cellStyle name="Prepojená bunka" xfId="659" xr:uid="{00000000-0005-0000-0000-000093020000}"/>
    <cellStyle name="Prepojená bunka 2" xfId="660" xr:uid="{00000000-0005-0000-0000-000094020000}"/>
    <cellStyle name="procent 2" xfId="661" xr:uid="{00000000-0005-0000-0000-000095020000}"/>
    <cellStyle name="procent 2 2" xfId="662" xr:uid="{00000000-0005-0000-0000-000096020000}"/>
    <cellStyle name="procent 2 2 2" xfId="663" xr:uid="{00000000-0005-0000-0000-000097020000}"/>
    <cellStyle name="procent 2 2 2 2" xfId="664" xr:uid="{00000000-0005-0000-0000-000098020000}"/>
    <cellStyle name="procent 2 2 3" xfId="665" xr:uid="{00000000-0005-0000-0000-000099020000}"/>
    <cellStyle name="procent 2 3" xfId="666" xr:uid="{00000000-0005-0000-0000-00009A020000}"/>
    <cellStyle name="procent 2 3 2" xfId="667" xr:uid="{00000000-0005-0000-0000-00009B020000}"/>
    <cellStyle name="procent 2 4" xfId="668" xr:uid="{00000000-0005-0000-0000-00009C020000}"/>
    <cellStyle name="procent 3" xfId="669" xr:uid="{00000000-0005-0000-0000-00009D020000}"/>
    <cellStyle name="procent 3 2" xfId="670" xr:uid="{00000000-0005-0000-0000-00009E020000}"/>
    <cellStyle name="procent 3 2 2" xfId="671" xr:uid="{00000000-0005-0000-0000-00009F020000}"/>
    <cellStyle name="procent 3 3" xfId="672" xr:uid="{00000000-0005-0000-0000-0000A0020000}"/>
    <cellStyle name="procent 3 3 2" xfId="673" xr:uid="{00000000-0005-0000-0000-0000A1020000}"/>
    <cellStyle name="procent 3 4" xfId="674" xr:uid="{00000000-0005-0000-0000-0000A2020000}"/>
    <cellStyle name="procent 4" xfId="675" xr:uid="{00000000-0005-0000-0000-0000A3020000}"/>
    <cellStyle name="procent 4 2" xfId="676" xr:uid="{00000000-0005-0000-0000-0000A4020000}"/>
    <cellStyle name="procent 4 2 2" xfId="677" xr:uid="{00000000-0005-0000-0000-0000A5020000}"/>
    <cellStyle name="procent 4 3" xfId="678" xr:uid="{00000000-0005-0000-0000-0000A6020000}"/>
    <cellStyle name="procent 5" xfId="679" xr:uid="{00000000-0005-0000-0000-0000A7020000}"/>
    <cellStyle name="procent 5 2" xfId="680" xr:uid="{00000000-0005-0000-0000-0000A8020000}"/>
    <cellStyle name="procent 5 3" xfId="681" xr:uid="{00000000-0005-0000-0000-0000A9020000}"/>
    <cellStyle name="procent 5 3 2" xfId="682" xr:uid="{00000000-0005-0000-0000-0000AA020000}"/>
    <cellStyle name="Procenta 2" xfId="683" xr:uid="{00000000-0005-0000-0000-0000AB020000}"/>
    <cellStyle name="Procenta 2 2" xfId="684" xr:uid="{00000000-0005-0000-0000-0000AC020000}"/>
    <cellStyle name="Procenta 2 2 2" xfId="685" xr:uid="{00000000-0005-0000-0000-0000AD020000}"/>
    <cellStyle name="Procenta 2 2 3" xfId="686" xr:uid="{00000000-0005-0000-0000-0000AE020000}"/>
    <cellStyle name="Procenta 2 2 3 2" xfId="687" xr:uid="{00000000-0005-0000-0000-0000AF020000}"/>
    <cellStyle name="Procenta 2 2 3 2 2" xfId="688" xr:uid="{00000000-0005-0000-0000-0000B0020000}"/>
    <cellStyle name="Propojená buňka 2" xfId="689" xr:uid="{00000000-0005-0000-0000-0000B1020000}"/>
    <cellStyle name="Propojená buňka 2 2" xfId="690" xr:uid="{00000000-0005-0000-0000-0000B2020000}"/>
    <cellStyle name="Propojená buňka 3" xfId="691" xr:uid="{00000000-0005-0000-0000-0000B3020000}"/>
    <cellStyle name="Propojená buňka 3 2" xfId="692" xr:uid="{00000000-0005-0000-0000-0000B4020000}"/>
    <cellStyle name="Result" xfId="693" xr:uid="{00000000-0005-0000-0000-0000B5020000}"/>
    <cellStyle name="Result2" xfId="694" xr:uid="{00000000-0005-0000-0000-0000B6020000}"/>
    <cellStyle name="Spolu" xfId="695" xr:uid="{00000000-0005-0000-0000-0000B7020000}"/>
    <cellStyle name="Spolu 2" xfId="696" xr:uid="{00000000-0005-0000-0000-0000B8020000}"/>
    <cellStyle name="Správně 2" xfId="697" xr:uid="{00000000-0005-0000-0000-0000B9020000}"/>
    <cellStyle name="Správně 2 2" xfId="698" xr:uid="{00000000-0005-0000-0000-0000BA020000}"/>
    <cellStyle name="Správně 3" xfId="699" xr:uid="{00000000-0005-0000-0000-0000BB020000}"/>
    <cellStyle name="Správně 3 2" xfId="700" xr:uid="{00000000-0005-0000-0000-0000BC020000}"/>
    <cellStyle name="Styl 1" xfId="701" xr:uid="{00000000-0005-0000-0000-0000BD020000}"/>
    <cellStyle name="Styl 1 2" xfId="702" xr:uid="{00000000-0005-0000-0000-0000BE020000}"/>
    <cellStyle name="Styl 1 2 2" xfId="703" xr:uid="{00000000-0005-0000-0000-0000BF020000}"/>
    <cellStyle name="Styl 1 3" xfId="704" xr:uid="{00000000-0005-0000-0000-0000C0020000}"/>
    <cellStyle name="Styl 1_Očekávané dotace" xfId="705" xr:uid="{00000000-0005-0000-0000-0000C1020000}"/>
    <cellStyle name="TableStyleLight1" xfId="706" xr:uid="{00000000-0005-0000-0000-0000C2020000}"/>
    <cellStyle name="Text upozornění 2" xfId="707" xr:uid="{00000000-0005-0000-0000-0000C3020000}"/>
    <cellStyle name="Text upozornění 2 2" xfId="708" xr:uid="{00000000-0005-0000-0000-0000C4020000}"/>
    <cellStyle name="Text upozornění 3" xfId="709" xr:uid="{00000000-0005-0000-0000-0000C5020000}"/>
    <cellStyle name="Text upozornění 3 2" xfId="710" xr:uid="{00000000-0005-0000-0000-0000C6020000}"/>
    <cellStyle name="Text upozornenia" xfId="711" xr:uid="{00000000-0005-0000-0000-0000C7020000}"/>
    <cellStyle name="Text upozornenia 2" xfId="712" xr:uid="{00000000-0005-0000-0000-0000C8020000}"/>
    <cellStyle name="Title" xfId="713" xr:uid="{00000000-0005-0000-0000-0000C9020000}"/>
    <cellStyle name="Title 2" xfId="714" xr:uid="{00000000-0005-0000-0000-0000CA020000}"/>
    <cellStyle name="Titul" xfId="715" xr:uid="{00000000-0005-0000-0000-0000CB020000}"/>
    <cellStyle name="Titul 2" xfId="716" xr:uid="{00000000-0005-0000-0000-0000CC020000}"/>
    <cellStyle name="Total" xfId="717" xr:uid="{00000000-0005-0000-0000-0000CD020000}"/>
    <cellStyle name="Total 2" xfId="718" xr:uid="{00000000-0005-0000-0000-0000CE020000}"/>
    <cellStyle name="Vstup 2" xfId="719" xr:uid="{00000000-0005-0000-0000-0000CF020000}"/>
    <cellStyle name="Vstup 2 2" xfId="720" xr:uid="{00000000-0005-0000-0000-0000D0020000}"/>
    <cellStyle name="Vstup 3" xfId="721" xr:uid="{00000000-0005-0000-0000-0000D1020000}"/>
    <cellStyle name="Vstup 3 2" xfId="722" xr:uid="{00000000-0005-0000-0000-0000D2020000}"/>
    <cellStyle name="Výpočet 2" xfId="723" xr:uid="{00000000-0005-0000-0000-0000D3020000}"/>
    <cellStyle name="Výpočet 2 2" xfId="724" xr:uid="{00000000-0005-0000-0000-0000D4020000}"/>
    <cellStyle name="Výpočet 3" xfId="725" xr:uid="{00000000-0005-0000-0000-0000D5020000}"/>
    <cellStyle name="Výpočet 3 2" xfId="726" xr:uid="{00000000-0005-0000-0000-0000D6020000}"/>
    <cellStyle name="Výstup 2" xfId="727" xr:uid="{00000000-0005-0000-0000-0000D7020000}"/>
    <cellStyle name="Výstup 2 2" xfId="728" xr:uid="{00000000-0005-0000-0000-0000D8020000}"/>
    <cellStyle name="Výstup 3" xfId="729" xr:uid="{00000000-0005-0000-0000-0000D9020000}"/>
    <cellStyle name="Výstup 3 2" xfId="730" xr:uid="{00000000-0005-0000-0000-0000DA020000}"/>
    <cellStyle name="Vysvětlující text 2" xfId="731" xr:uid="{00000000-0005-0000-0000-0000DB020000}"/>
    <cellStyle name="Vysvětlující text 2 2" xfId="732" xr:uid="{00000000-0005-0000-0000-0000DC020000}"/>
    <cellStyle name="Vysvětlující text 3" xfId="733" xr:uid="{00000000-0005-0000-0000-0000DD020000}"/>
    <cellStyle name="Vysvětlující text 3 2" xfId="734" xr:uid="{00000000-0005-0000-0000-0000DE020000}"/>
    <cellStyle name="Vysvetľujúci text" xfId="735" xr:uid="{00000000-0005-0000-0000-0000DF020000}"/>
    <cellStyle name="Vysvetľujúci text 2" xfId="736" xr:uid="{00000000-0005-0000-0000-0000E0020000}"/>
    <cellStyle name="Warning Text" xfId="737" xr:uid="{00000000-0005-0000-0000-0000E1020000}"/>
    <cellStyle name="Warning Text 2" xfId="738" xr:uid="{00000000-0005-0000-0000-0000E2020000}"/>
    <cellStyle name="Zlá" xfId="739" xr:uid="{00000000-0005-0000-0000-0000E3020000}"/>
    <cellStyle name="Zlá 2" xfId="740" xr:uid="{00000000-0005-0000-0000-0000E4020000}"/>
    <cellStyle name="Zvýraznění 1 2" xfId="741" xr:uid="{00000000-0005-0000-0000-0000E5020000}"/>
    <cellStyle name="Zvýraznění 1 2 2" xfId="742" xr:uid="{00000000-0005-0000-0000-0000E6020000}"/>
    <cellStyle name="Zvýraznění 1 3" xfId="743" xr:uid="{00000000-0005-0000-0000-0000E7020000}"/>
    <cellStyle name="Zvýraznění 1 3 2" xfId="744" xr:uid="{00000000-0005-0000-0000-0000E8020000}"/>
    <cellStyle name="Zvýraznění 2 2" xfId="745" xr:uid="{00000000-0005-0000-0000-0000E9020000}"/>
    <cellStyle name="Zvýraznění 2 2 2" xfId="746" xr:uid="{00000000-0005-0000-0000-0000EA020000}"/>
    <cellStyle name="Zvýraznění 2 3" xfId="747" xr:uid="{00000000-0005-0000-0000-0000EB020000}"/>
    <cellStyle name="Zvýraznění 2 3 2" xfId="748" xr:uid="{00000000-0005-0000-0000-0000EC020000}"/>
    <cellStyle name="Zvýraznění 3 2" xfId="749" xr:uid="{00000000-0005-0000-0000-0000ED020000}"/>
    <cellStyle name="Zvýraznění 3 2 2" xfId="750" xr:uid="{00000000-0005-0000-0000-0000EE020000}"/>
    <cellStyle name="Zvýraznění 3 3" xfId="751" xr:uid="{00000000-0005-0000-0000-0000EF020000}"/>
    <cellStyle name="Zvýraznění 3 3 2" xfId="752" xr:uid="{00000000-0005-0000-0000-0000F0020000}"/>
    <cellStyle name="Zvýraznění 4 2" xfId="753" xr:uid="{00000000-0005-0000-0000-0000F1020000}"/>
    <cellStyle name="Zvýraznění 4 2 2" xfId="754" xr:uid="{00000000-0005-0000-0000-0000F2020000}"/>
    <cellStyle name="Zvýraznění 4 3" xfId="755" xr:uid="{00000000-0005-0000-0000-0000F3020000}"/>
    <cellStyle name="Zvýraznění 4 3 2" xfId="756" xr:uid="{00000000-0005-0000-0000-0000F4020000}"/>
    <cellStyle name="Zvýraznění 5 2" xfId="757" xr:uid="{00000000-0005-0000-0000-0000F5020000}"/>
    <cellStyle name="Zvýraznění 5 2 2" xfId="758" xr:uid="{00000000-0005-0000-0000-0000F6020000}"/>
    <cellStyle name="Zvýraznění 5 3" xfId="759" xr:uid="{00000000-0005-0000-0000-0000F7020000}"/>
    <cellStyle name="Zvýraznění 5 3 2" xfId="760" xr:uid="{00000000-0005-0000-0000-0000F8020000}"/>
    <cellStyle name="Zvýraznění 6 2" xfId="761" xr:uid="{00000000-0005-0000-0000-0000F9020000}"/>
    <cellStyle name="Zvýraznění 6 2 2" xfId="762" xr:uid="{00000000-0005-0000-0000-0000FA020000}"/>
    <cellStyle name="Zvýraznění 6 3" xfId="763" xr:uid="{00000000-0005-0000-0000-0000FB020000}"/>
    <cellStyle name="Zvýraznění 6 3 2" xfId="764" xr:uid="{00000000-0005-0000-0000-0000FC020000}"/>
    <cellStyle name="Zvýraznenie1" xfId="765" xr:uid="{00000000-0005-0000-0000-0000FD020000}"/>
    <cellStyle name="Zvýraznenie1 2" xfId="766" xr:uid="{00000000-0005-0000-0000-0000FE020000}"/>
    <cellStyle name="Zvýraznenie2" xfId="767" xr:uid="{00000000-0005-0000-0000-0000FF020000}"/>
    <cellStyle name="Zvýraznenie2 2" xfId="768" xr:uid="{00000000-0005-0000-0000-000000030000}"/>
    <cellStyle name="Zvýraznenie3" xfId="769" xr:uid="{00000000-0005-0000-0000-000001030000}"/>
    <cellStyle name="Zvýraznenie3 2" xfId="770" xr:uid="{00000000-0005-0000-0000-000002030000}"/>
    <cellStyle name="Zvýraznenie4" xfId="771" xr:uid="{00000000-0005-0000-0000-000003030000}"/>
    <cellStyle name="Zvýraznenie4 2" xfId="772" xr:uid="{00000000-0005-0000-0000-000004030000}"/>
    <cellStyle name="Zvýraznenie5" xfId="773" xr:uid="{00000000-0005-0000-0000-000005030000}"/>
    <cellStyle name="Zvýraznenie5 2" xfId="774" xr:uid="{00000000-0005-0000-0000-000006030000}"/>
    <cellStyle name="Zvýraznenie6" xfId="775" xr:uid="{00000000-0005-0000-0000-000007030000}"/>
    <cellStyle name="Zvýraznenie6 2" xfId="776" xr:uid="{00000000-0005-0000-0000-000008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3:H13"/>
  <sheetViews>
    <sheetView zoomScaleNormal="100" zoomScaleSheetLayoutView="145" workbookViewId="0">
      <selection activeCell="G6" sqref="G6"/>
    </sheetView>
  </sheetViews>
  <sheetFormatPr defaultColWidth="9.109375" defaultRowHeight="13.2"/>
  <cols>
    <col min="1" max="1" width="39.109375" style="1" customWidth="1"/>
    <col min="2" max="2" width="24.88671875" style="1" customWidth="1"/>
    <col min="3" max="5" width="26.33203125" style="1" customWidth="1"/>
    <col min="6" max="7" width="26" style="1" customWidth="1"/>
    <col min="8" max="8" width="21" style="1" customWidth="1"/>
    <col min="9" max="16384" width="9.109375" style="1"/>
  </cols>
  <sheetData>
    <row r="3" spans="1:8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</row>
    <row r="4" spans="1:8">
      <c r="A4" s="1" t="s">
        <v>7</v>
      </c>
      <c r="B4" s="11"/>
      <c r="C4" s="11"/>
      <c r="D4" s="11"/>
      <c r="E4" s="11"/>
      <c r="F4" s="11"/>
      <c r="G4" s="11"/>
      <c r="H4" s="55"/>
    </row>
    <row r="5" spans="1:8">
      <c r="A5" s="1" t="s">
        <v>8</v>
      </c>
      <c r="B5" s="2">
        <f>+B7-B6</f>
        <v>4903837.2116899993</v>
      </c>
      <c r="C5" s="2">
        <f>+C7-C6</f>
        <v>4893867.0296299998</v>
      </c>
      <c r="D5" s="2">
        <f>+D7-D6</f>
        <v>5002470.3981300006</v>
      </c>
      <c r="E5" s="2">
        <f>+E7-E6</f>
        <v>5401572.2042299993</v>
      </c>
      <c r="F5" s="56">
        <v>5481212.3404200003</v>
      </c>
      <c r="G5" s="56">
        <v>6074592.1100000003</v>
      </c>
      <c r="H5" s="58">
        <f>5973500+321024+14000+15200</f>
        <v>6323724</v>
      </c>
    </row>
    <row r="6" spans="1:8">
      <c r="A6" s="1" t="s">
        <v>9</v>
      </c>
      <c r="B6" s="2">
        <v>115281</v>
      </c>
      <c r="C6" s="2">
        <v>111100</v>
      </c>
      <c r="D6" s="2">
        <v>111100</v>
      </c>
      <c r="E6" s="2">
        <v>112692</v>
      </c>
      <c r="F6" s="56">
        <v>112692</v>
      </c>
      <c r="G6" s="56">
        <v>115254</v>
      </c>
      <c r="H6" s="58">
        <v>122333</v>
      </c>
    </row>
    <row r="7" spans="1:8">
      <c r="A7" s="10" t="s">
        <v>10</v>
      </c>
      <c r="B7" s="9">
        <v>5019118.2116899993</v>
      </c>
      <c r="C7" s="9">
        <v>5004967.0296299998</v>
      </c>
      <c r="D7" s="9">
        <v>5113570.3981300006</v>
      </c>
      <c r="E7" s="9">
        <v>5514264.2042299993</v>
      </c>
      <c r="F7" s="57">
        <f>SUM(F5:F6)</f>
        <v>5593904.3404200003</v>
      </c>
      <c r="G7" s="57">
        <f>SUM(G5:G6)</f>
        <v>6189846.1100000003</v>
      </c>
      <c r="H7" s="57">
        <f>SUM(H5:H6)</f>
        <v>6446057</v>
      </c>
    </row>
    <row r="8" spans="1:8">
      <c r="D8" s="8"/>
    </row>
    <row r="9" spans="1:8">
      <c r="A9" s="5" t="s">
        <v>11</v>
      </c>
      <c r="B9" s="58">
        <v>5973500</v>
      </c>
      <c r="C9" s="7">
        <f>+(B9/$B$13)*100</f>
        <v>92.66905334532413</v>
      </c>
      <c r="D9" s="6"/>
      <c r="E9" s="2"/>
    </row>
    <row r="10" spans="1:8">
      <c r="A10" s="5" t="s">
        <v>12</v>
      </c>
      <c r="B10" s="58">
        <v>321024</v>
      </c>
      <c r="C10" s="7">
        <f>+(B10/$B$13)*100</f>
        <v>4.9801607401237691</v>
      </c>
      <c r="D10" s="6"/>
      <c r="E10" s="2"/>
    </row>
    <row r="11" spans="1:8">
      <c r="A11" s="5" t="s">
        <v>13</v>
      </c>
      <c r="B11" s="58">
        <v>15200</v>
      </c>
      <c r="C11" s="7">
        <f>+(B11/$B$13)*100</f>
        <v>0.23580306534676937</v>
      </c>
      <c r="D11" s="6"/>
      <c r="E11" s="2"/>
    </row>
    <row r="12" spans="1:8">
      <c r="A12" s="5" t="s">
        <v>14</v>
      </c>
      <c r="B12" s="58">
        <v>136333</v>
      </c>
      <c r="C12" s="7">
        <f>+(B12/$B$13)*100</f>
        <v>2.1149828492053357</v>
      </c>
      <c r="D12" s="6"/>
      <c r="E12" s="2"/>
    </row>
    <row r="13" spans="1:8">
      <c r="A13" s="5" t="s">
        <v>15</v>
      </c>
      <c r="B13" s="2">
        <f>SUM(B9:B12)</f>
        <v>6446057</v>
      </c>
      <c r="C13" s="4"/>
      <c r="D13" s="3"/>
      <c r="E13" s="2"/>
    </row>
  </sheetData>
  <phoneticPr fontId="0" type="noConversion"/>
  <pageMargins left="0.75" right="0.75" top="1" bottom="1" header="0.4921259845" footer="0.492125984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L1538"/>
  <sheetViews>
    <sheetView tabSelected="1" view="pageBreakPreview" topLeftCell="A7" zoomScaleNormal="100" zoomScaleSheetLayoutView="100" workbookViewId="0">
      <selection activeCell="B91" sqref="B91"/>
    </sheetView>
  </sheetViews>
  <sheetFormatPr defaultColWidth="9.109375" defaultRowHeight="13.2"/>
  <cols>
    <col min="1" max="1" width="9" style="289" customWidth="1"/>
    <col min="2" max="2" width="89" style="289" customWidth="1"/>
    <col min="3" max="4" width="18.6640625" style="289" customWidth="1"/>
    <col min="5" max="5" width="18.6640625" style="290" customWidth="1"/>
    <col min="6" max="16384" width="9.109375" style="289"/>
  </cols>
  <sheetData>
    <row r="1" spans="1:5" s="315" customFormat="1" ht="21">
      <c r="A1" s="318"/>
      <c r="B1" s="317" t="s">
        <v>16</v>
      </c>
      <c r="C1" s="317"/>
      <c r="D1" s="317"/>
      <c r="E1" s="316"/>
    </row>
    <row r="2" spans="1:5" ht="26.25" customHeight="1" thickBot="1">
      <c r="A2" s="314"/>
      <c r="B2" s="314"/>
      <c r="C2" s="314"/>
      <c r="D2" s="314"/>
      <c r="E2" s="313"/>
    </row>
    <row r="3" spans="1:5" ht="33.75" customHeight="1" thickBot="1">
      <c r="A3" s="298" t="s">
        <v>17</v>
      </c>
      <c r="B3" s="300" t="s">
        <v>18</v>
      </c>
      <c r="C3" s="297" t="s">
        <v>19</v>
      </c>
      <c r="D3" s="297" t="s">
        <v>20</v>
      </c>
      <c r="E3" s="296" t="s">
        <v>21</v>
      </c>
    </row>
    <row r="4" spans="1:5">
      <c r="A4" s="312">
        <v>1111</v>
      </c>
      <c r="B4" s="311" t="s">
        <v>22</v>
      </c>
      <c r="C4" s="310">
        <v>2108900</v>
      </c>
      <c r="D4" s="310">
        <v>2293574</v>
      </c>
      <c r="E4" s="308">
        <v>3254000</v>
      </c>
    </row>
    <row r="5" spans="1:5">
      <c r="A5" s="312">
        <v>1112</v>
      </c>
      <c r="B5" s="311" t="s">
        <v>23</v>
      </c>
      <c r="C5" s="310">
        <v>121000</v>
      </c>
      <c r="D5" s="310">
        <v>39990</v>
      </c>
      <c r="E5" s="308">
        <v>80500</v>
      </c>
    </row>
    <row r="6" spans="1:5">
      <c r="A6" s="312">
        <v>1113</v>
      </c>
      <c r="B6" s="311" t="s">
        <v>24</v>
      </c>
      <c r="C6" s="310">
        <v>239300</v>
      </c>
      <c r="D6" s="310">
        <v>222958</v>
      </c>
      <c r="E6" s="308">
        <v>260000</v>
      </c>
    </row>
    <row r="7" spans="1:5">
      <c r="A7" s="312">
        <v>1121</v>
      </c>
      <c r="B7" s="311" t="s">
        <v>25</v>
      </c>
      <c r="C7" s="310">
        <v>2472300</v>
      </c>
      <c r="D7" s="310">
        <v>2050563</v>
      </c>
      <c r="E7" s="308">
        <v>2685600</v>
      </c>
    </row>
    <row r="8" spans="1:5">
      <c r="A8" s="312">
        <v>1122</v>
      </c>
      <c r="B8" s="311" t="s">
        <v>26</v>
      </c>
      <c r="C8" s="310">
        <v>200100</v>
      </c>
      <c r="D8" s="310">
        <v>521170</v>
      </c>
      <c r="E8" s="308">
        <v>454300</v>
      </c>
    </row>
    <row r="9" spans="1:5">
      <c r="A9" s="312">
        <v>1211</v>
      </c>
      <c r="B9" s="311" t="s">
        <v>27</v>
      </c>
      <c r="C9" s="310">
        <v>4531700</v>
      </c>
      <c r="D9" s="310">
        <v>4767399</v>
      </c>
      <c r="E9" s="308">
        <v>6441800</v>
      </c>
    </row>
    <row r="10" spans="1:5">
      <c r="A10" s="312">
        <v>1334</v>
      </c>
      <c r="B10" s="311" t="s">
        <v>28</v>
      </c>
      <c r="C10" s="310">
        <v>12700</v>
      </c>
      <c r="D10" s="310">
        <v>684</v>
      </c>
      <c r="E10" s="308">
        <v>700</v>
      </c>
    </row>
    <row r="11" spans="1:5">
      <c r="A11" s="312">
        <v>1335</v>
      </c>
      <c r="B11" s="311" t="s">
        <v>29</v>
      </c>
      <c r="C11" s="310">
        <v>16800</v>
      </c>
      <c r="D11" s="310">
        <v>0</v>
      </c>
      <c r="E11" s="308">
        <v>16800</v>
      </c>
    </row>
    <row r="12" spans="1:5">
      <c r="A12" s="312">
        <v>1340</v>
      </c>
      <c r="B12" s="311" t="s">
        <v>30</v>
      </c>
      <c r="C12" s="310">
        <v>478500</v>
      </c>
      <c r="D12" s="310">
        <v>483938</v>
      </c>
      <c r="E12" s="308">
        <v>484000</v>
      </c>
    </row>
    <row r="13" spans="1:5">
      <c r="A13" s="312">
        <v>1341</v>
      </c>
      <c r="B13" s="311" t="s">
        <v>31</v>
      </c>
      <c r="C13" s="310">
        <v>20100</v>
      </c>
      <c r="D13" s="310">
        <v>19450</v>
      </c>
      <c r="E13" s="308">
        <v>19500</v>
      </c>
    </row>
    <row r="14" spans="1:5">
      <c r="A14" s="312">
        <v>1343</v>
      </c>
      <c r="B14" s="311" t="s">
        <v>32</v>
      </c>
      <c r="C14" s="310">
        <v>500</v>
      </c>
      <c r="D14" s="310">
        <v>300</v>
      </c>
      <c r="E14" s="308">
        <v>500</v>
      </c>
    </row>
    <row r="15" spans="1:5">
      <c r="A15" s="312">
        <v>1361</v>
      </c>
      <c r="B15" s="311" t="s">
        <v>33</v>
      </c>
      <c r="C15" s="310">
        <v>14700</v>
      </c>
      <c r="D15" s="310">
        <v>9020</v>
      </c>
      <c r="E15" s="308">
        <v>10000</v>
      </c>
    </row>
    <row r="16" spans="1:5">
      <c r="A16" s="312">
        <v>1381</v>
      </c>
      <c r="B16" s="311" t="s">
        <v>34</v>
      </c>
      <c r="C16" s="310">
        <v>14600</v>
      </c>
      <c r="D16" s="310">
        <v>53133</v>
      </c>
      <c r="E16" s="308">
        <v>55000</v>
      </c>
    </row>
    <row r="17" spans="1:5">
      <c r="A17" s="306">
        <v>1511</v>
      </c>
      <c r="B17" s="305" t="s">
        <v>35</v>
      </c>
      <c r="C17" s="309">
        <v>816200</v>
      </c>
      <c r="D17" s="309">
        <v>738583</v>
      </c>
      <c r="E17" s="308">
        <v>816200</v>
      </c>
    </row>
    <row r="18" spans="1:5">
      <c r="A18" s="306">
        <v>4112</v>
      </c>
      <c r="B18" s="305" t="s">
        <v>36</v>
      </c>
      <c r="C18" s="309">
        <v>212300</v>
      </c>
      <c r="D18" s="309">
        <v>184400</v>
      </c>
      <c r="E18" s="308">
        <v>221300</v>
      </c>
    </row>
    <row r="19" spans="1:5">
      <c r="A19" s="343">
        <v>8115</v>
      </c>
      <c r="B19" s="344" t="s">
        <v>37</v>
      </c>
      <c r="C19" s="309"/>
      <c r="D19" s="309"/>
      <c r="E19" s="308">
        <v>3031700</v>
      </c>
    </row>
    <row r="20" spans="1:5">
      <c r="A20" s="343"/>
      <c r="B20" s="344"/>
      <c r="C20" s="309"/>
      <c r="D20" s="309"/>
      <c r="E20" s="308"/>
    </row>
    <row r="21" spans="1:5" ht="13.8" thickBot="1">
      <c r="A21" s="306"/>
      <c r="B21" s="305"/>
      <c r="C21" s="309"/>
      <c r="D21" s="309"/>
      <c r="E21" s="308"/>
    </row>
    <row r="22" spans="1:5" ht="33.75" customHeight="1" thickBot="1">
      <c r="A22" s="298" t="s">
        <v>38</v>
      </c>
      <c r="B22" s="300" t="s">
        <v>18</v>
      </c>
      <c r="C22" s="297" t="s">
        <v>19</v>
      </c>
      <c r="D22" s="297" t="s">
        <v>20</v>
      </c>
      <c r="E22" s="296" t="s">
        <v>21</v>
      </c>
    </row>
    <row r="23" spans="1:5">
      <c r="A23" s="306">
        <v>1012</v>
      </c>
      <c r="B23" s="305" t="s">
        <v>39</v>
      </c>
      <c r="C23" s="303">
        <v>61900</v>
      </c>
      <c r="D23" s="303">
        <v>15102</v>
      </c>
      <c r="E23" s="308">
        <v>61900</v>
      </c>
    </row>
    <row r="24" spans="1:5">
      <c r="A24" s="306">
        <v>1032</v>
      </c>
      <c r="B24" s="305" t="s">
        <v>40</v>
      </c>
      <c r="C24" s="303">
        <v>100000</v>
      </c>
      <c r="D24" s="303">
        <v>33943</v>
      </c>
      <c r="E24" s="308">
        <v>25000</v>
      </c>
    </row>
    <row r="25" spans="1:5">
      <c r="A25" s="306">
        <v>2122</v>
      </c>
      <c r="B25" s="305" t="s">
        <v>41</v>
      </c>
      <c r="C25" s="303">
        <v>20000</v>
      </c>
      <c r="D25" s="303">
        <v>15630</v>
      </c>
      <c r="E25" s="308">
        <v>20000</v>
      </c>
    </row>
    <row r="26" spans="1:5">
      <c r="A26" s="306">
        <v>3314</v>
      </c>
      <c r="B26" s="305" t="s">
        <v>42</v>
      </c>
      <c r="C26" s="303">
        <v>3000</v>
      </c>
      <c r="D26" s="303">
        <v>2200</v>
      </c>
      <c r="E26" s="308">
        <v>3000</v>
      </c>
    </row>
    <row r="27" spans="1:5">
      <c r="A27" s="306">
        <v>3399</v>
      </c>
      <c r="B27" s="305" t="s">
        <v>43</v>
      </c>
      <c r="C27" s="303">
        <v>13000</v>
      </c>
      <c r="D27" s="303">
        <v>28450</v>
      </c>
      <c r="E27" s="308">
        <v>13000</v>
      </c>
    </row>
    <row r="28" spans="1:5">
      <c r="A28" s="306">
        <v>3412</v>
      </c>
      <c r="B28" s="305" t="s">
        <v>44</v>
      </c>
      <c r="C28" s="303">
        <v>5100</v>
      </c>
      <c r="D28" s="303">
        <v>2511</v>
      </c>
      <c r="E28" s="308">
        <v>2500</v>
      </c>
    </row>
    <row r="29" spans="1:5">
      <c r="A29" s="306">
        <v>3429</v>
      </c>
      <c r="B29" s="305" t="s">
        <v>45</v>
      </c>
      <c r="C29" s="307">
        <v>12000</v>
      </c>
      <c r="D29" s="303">
        <v>12000</v>
      </c>
      <c r="E29" s="308">
        <v>12000</v>
      </c>
    </row>
    <row r="30" spans="1:5">
      <c r="A30" s="306">
        <v>3613</v>
      </c>
      <c r="B30" s="305" t="s">
        <v>46</v>
      </c>
      <c r="C30" s="303">
        <v>231500</v>
      </c>
      <c r="D30" s="303">
        <v>185800</v>
      </c>
      <c r="E30" s="308">
        <v>233800</v>
      </c>
    </row>
    <row r="31" spans="1:5">
      <c r="A31" s="301">
        <v>3633</v>
      </c>
      <c r="B31" s="345" t="s">
        <v>47</v>
      </c>
      <c r="C31" s="304">
        <v>6700</v>
      </c>
      <c r="D31" s="303">
        <v>6644</v>
      </c>
      <c r="E31" s="308">
        <v>6700</v>
      </c>
    </row>
    <row r="32" spans="1:5">
      <c r="A32" s="301">
        <v>3639</v>
      </c>
      <c r="B32" s="345" t="s">
        <v>48</v>
      </c>
      <c r="C32" s="304">
        <v>653300</v>
      </c>
      <c r="D32" s="303">
        <v>562518</v>
      </c>
      <c r="E32" s="308">
        <v>715400</v>
      </c>
    </row>
    <row r="33" spans="1:12">
      <c r="A33" s="301">
        <v>3725</v>
      </c>
      <c r="B33" s="345" t="s">
        <v>49</v>
      </c>
      <c r="C33" s="304">
        <v>180000</v>
      </c>
      <c r="D33" s="303">
        <v>121611</v>
      </c>
      <c r="E33" s="308">
        <v>160000</v>
      </c>
    </row>
    <row r="34" spans="1:12">
      <c r="A34" s="301">
        <v>3745</v>
      </c>
      <c r="B34" s="345" t="s">
        <v>50</v>
      </c>
      <c r="C34" s="304">
        <v>246900</v>
      </c>
      <c r="D34" s="302">
        <v>206064</v>
      </c>
      <c r="E34" s="308">
        <v>246900</v>
      </c>
    </row>
    <row r="35" spans="1:12">
      <c r="A35" s="301">
        <v>6171</v>
      </c>
      <c r="B35" s="345" t="s">
        <v>51</v>
      </c>
      <c r="C35" s="304">
        <v>266000</v>
      </c>
      <c r="D35" s="302">
        <v>242030</v>
      </c>
      <c r="E35" s="308">
        <v>266000</v>
      </c>
    </row>
    <row r="36" spans="1:12">
      <c r="A36" s="301">
        <v>6310</v>
      </c>
      <c r="B36" s="345" t="s">
        <v>52</v>
      </c>
      <c r="C36" s="304">
        <v>11000</v>
      </c>
      <c r="D36" s="302">
        <v>11627</v>
      </c>
      <c r="E36" s="335">
        <v>11000</v>
      </c>
    </row>
    <row r="37" spans="1:12" s="340" customFormat="1">
      <c r="A37" s="336"/>
      <c r="B37" s="337" t="s">
        <v>53</v>
      </c>
      <c r="C37" s="338"/>
      <c r="D37" s="338"/>
      <c r="E37" s="339">
        <v>19609100</v>
      </c>
    </row>
    <row r="38" spans="1:12" ht="13.8" thickBot="1">
      <c r="A38" s="293"/>
      <c r="B38" s="295"/>
      <c r="C38" s="295"/>
      <c r="D38" s="299"/>
      <c r="E38" s="294"/>
      <c r="F38" s="293"/>
      <c r="G38" s="293"/>
      <c r="H38" s="293"/>
      <c r="I38" s="293"/>
      <c r="J38" s="293"/>
      <c r="K38" s="293"/>
      <c r="L38" s="293"/>
    </row>
    <row r="39" spans="1:12" ht="33.75" customHeight="1" thickBot="1">
      <c r="A39" s="298" t="s">
        <v>38</v>
      </c>
      <c r="B39" s="300" t="s">
        <v>54</v>
      </c>
      <c r="C39" s="297" t="s">
        <v>19</v>
      </c>
      <c r="D39" s="297" t="s">
        <v>20</v>
      </c>
      <c r="E39" s="297" t="s">
        <v>21</v>
      </c>
      <c r="F39" s="293"/>
      <c r="G39" s="293"/>
      <c r="H39" s="293"/>
      <c r="I39" s="293"/>
      <c r="J39" s="293"/>
      <c r="K39" s="293"/>
      <c r="L39" s="293"/>
    </row>
    <row r="40" spans="1:12">
      <c r="A40" s="45">
        <v>1012</v>
      </c>
      <c r="B40" s="46" t="s">
        <v>55</v>
      </c>
      <c r="C40" s="47">
        <v>80000</v>
      </c>
      <c r="D40" s="47">
        <v>52590</v>
      </c>
      <c r="E40" s="47">
        <v>43500</v>
      </c>
      <c r="F40" s="293"/>
      <c r="G40" s="293"/>
      <c r="H40" s="293"/>
      <c r="I40" s="293"/>
      <c r="J40" s="293"/>
      <c r="K40" s="293"/>
      <c r="L40" s="293"/>
    </row>
    <row r="41" spans="1:12">
      <c r="A41" s="48">
        <v>1014</v>
      </c>
      <c r="B41" s="44" t="s">
        <v>56</v>
      </c>
      <c r="C41" s="49">
        <v>7500</v>
      </c>
      <c r="D41" s="49">
        <v>7332</v>
      </c>
      <c r="E41" s="49">
        <v>7500</v>
      </c>
      <c r="F41" s="293"/>
      <c r="G41" s="293"/>
      <c r="H41" s="293"/>
      <c r="I41" s="293"/>
      <c r="J41" s="293"/>
      <c r="K41" s="293"/>
      <c r="L41" s="293"/>
    </row>
    <row r="42" spans="1:12">
      <c r="A42" s="48">
        <v>1032</v>
      </c>
      <c r="B42" s="44" t="s">
        <v>57</v>
      </c>
      <c r="C42" s="49">
        <v>300000</v>
      </c>
      <c r="D42" s="49">
        <v>196447</v>
      </c>
      <c r="E42" s="49">
        <v>308300</v>
      </c>
      <c r="F42" s="293"/>
      <c r="G42" s="293"/>
      <c r="H42" s="293"/>
      <c r="I42" s="293"/>
      <c r="J42" s="293"/>
      <c r="K42" s="293"/>
      <c r="L42" s="293"/>
    </row>
    <row r="43" spans="1:12">
      <c r="A43" s="48">
        <v>1036</v>
      </c>
      <c r="B43" s="44" t="s">
        <v>58</v>
      </c>
      <c r="C43" s="49">
        <v>60000</v>
      </c>
      <c r="D43" s="49">
        <v>27242</v>
      </c>
      <c r="E43" s="49">
        <v>40000</v>
      </c>
      <c r="F43" s="293"/>
      <c r="G43" s="293"/>
      <c r="H43" s="293"/>
      <c r="I43" s="293"/>
      <c r="J43" s="293"/>
      <c r="K43" s="293"/>
      <c r="L43" s="293"/>
    </row>
    <row r="44" spans="1:12">
      <c r="A44" s="48">
        <v>2122</v>
      </c>
      <c r="B44" s="44" t="s">
        <v>41</v>
      </c>
      <c r="C44" s="49">
        <v>8000</v>
      </c>
      <c r="D44" s="49">
        <v>4840</v>
      </c>
      <c r="E44" s="49">
        <v>8000</v>
      </c>
      <c r="F44" s="293"/>
      <c r="G44" s="293"/>
      <c r="H44" s="293"/>
      <c r="I44" s="293"/>
      <c r="J44" s="293"/>
      <c r="K44" s="293"/>
      <c r="L44" s="293"/>
    </row>
    <row r="45" spans="1:12">
      <c r="A45" s="50">
        <v>2212</v>
      </c>
      <c r="B45" s="44" t="s">
        <v>59</v>
      </c>
      <c r="C45" s="49">
        <v>148000</v>
      </c>
      <c r="D45" s="49">
        <v>822740</v>
      </c>
      <c r="E45" s="49">
        <v>116500</v>
      </c>
      <c r="F45" s="293"/>
      <c r="G45" s="293"/>
      <c r="H45" s="293"/>
      <c r="I45" s="293"/>
      <c r="J45" s="293"/>
      <c r="K45" s="293"/>
      <c r="L45" s="293"/>
    </row>
    <row r="46" spans="1:12">
      <c r="A46" s="48">
        <v>2219</v>
      </c>
      <c r="B46" s="44" t="s">
        <v>60</v>
      </c>
      <c r="C46" s="49">
        <v>3823000</v>
      </c>
      <c r="D46" s="49">
        <v>3886395</v>
      </c>
      <c r="E46" s="49">
        <v>10234000</v>
      </c>
      <c r="F46" s="293"/>
      <c r="G46" s="293"/>
      <c r="H46" s="293"/>
      <c r="I46" s="293"/>
      <c r="J46" s="293"/>
      <c r="K46" s="293"/>
      <c r="L46" s="293"/>
    </row>
    <row r="47" spans="1:12">
      <c r="A47" s="48">
        <v>2229</v>
      </c>
      <c r="B47" s="44" t="s">
        <v>61</v>
      </c>
      <c r="C47" s="49">
        <v>7000</v>
      </c>
      <c r="D47" s="49">
        <v>0</v>
      </c>
      <c r="E47" s="49">
        <v>2000</v>
      </c>
      <c r="F47" s="293"/>
      <c r="G47" s="293"/>
      <c r="H47" s="293"/>
      <c r="I47" s="293"/>
      <c r="J47" s="293"/>
      <c r="K47" s="293"/>
      <c r="L47" s="293"/>
    </row>
    <row r="48" spans="1:12">
      <c r="A48" s="48">
        <v>2292</v>
      </c>
      <c r="B48" s="44" t="s">
        <v>62</v>
      </c>
      <c r="C48" s="49">
        <v>49000</v>
      </c>
      <c r="D48" s="49">
        <v>0</v>
      </c>
      <c r="E48" s="49">
        <v>49000</v>
      </c>
      <c r="F48" s="293"/>
      <c r="G48" s="293"/>
      <c r="H48" s="293"/>
      <c r="I48" s="293"/>
      <c r="J48" s="293"/>
      <c r="K48" s="293"/>
      <c r="L48" s="293"/>
    </row>
    <row r="49" spans="1:12">
      <c r="A49" s="48">
        <v>2310</v>
      </c>
      <c r="B49" s="44" t="s">
        <v>63</v>
      </c>
      <c r="C49" s="49">
        <v>8400</v>
      </c>
      <c r="D49" s="49">
        <v>36900</v>
      </c>
      <c r="E49" s="49">
        <v>8400</v>
      </c>
      <c r="F49" s="293"/>
      <c r="G49" s="293"/>
      <c r="H49" s="293"/>
      <c r="I49" s="293"/>
      <c r="J49" s="293"/>
      <c r="K49" s="293"/>
      <c r="L49" s="293"/>
    </row>
    <row r="50" spans="1:12">
      <c r="A50" s="48">
        <v>2321</v>
      </c>
      <c r="B50" s="44" t="s">
        <v>64</v>
      </c>
      <c r="C50" s="49">
        <v>1103800</v>
      </c>
      <c r="D50" s="49">
        <v>1113628</v>
      </c>
      <c r="E50" s="49">
        <v>1903800</v>
      </c>
      <c r="F50" s="293"/>
      <c r="G50" s="293"/>
      <c r="H50" s="293"/>
      <c r="I50" s="293"/>
      <c r="J50" s="293"/>
      <c r="K50" s="293"/>
      <c r="L50" s="293"/>
    </row>
    <row r="51" spans="1:12">
      <c r="A51" s="48">
        <v>2333</v>
      </c>
      <c r="B51" s="44" t="s">
        <v>65</v>
      </c>
      <c r="C51" s="49">
        <v>80000</v>
      </c>
      <c r="D51" s="49">
        <v>219650</v>
      </c>
      <c r="E51" s="49">
        <v>9000</v>
      </c>
      <c r="F51" s="293"/>
      <c r="G51" s="293"/>
      <c r="H51" s="293"/>
      <c r="I51" s="293"/>
      <c r="J51" s="293"/>
      <c r="K51" s="293"/>
      <c r="L51" s="293"/>
    </row>
    <row r="52" spans="1:12">
      <c r="A52" s="48">
        <v>2419</v>
      </c>
      <c r="B52" s="44" t="s">
        <v>66</v>
      </c>
      <c r="C52" s="49">
        <v>63600</v>
      </c>
      <c r="D52" s="49">
        <v>35408</v>
      </c>
      <c r="E52" s="49">
        <v>62600</v>
      </c>
      <c r="F52" s="293"/>
      <c r="G52" s="293"/>
      <c r="H52" s="293"/>
      <c r="I52" s="293"/>
      <c r="J52" s="293"/>
      <c r="K52" s="293"/>
      <c r="L52" s="293"/>
    </row>
    <row r="53" spans="1:12">
      <c r="A53" s="48">
        <v>3111</v>
      </c>
      <c r="B53" s="44" t="s">
        <v>67</v>
      </c>
      <c r="C53" s="49">
        <v>450000</v>
      </c>
      <c r="D53" s="49">
        <v>421989</v>
      </c>
      <c r="E53" s="49">
        <v>451500</v>
      </c>
      <c r="F53" s="293"/>
      <c r="G53" s="293"/>
      <c r="H53" s="293"/>
      <c r="I53" s="293"/>
      <c r="J53" s="293"/>
      <c r="K53" s="293"/>
      <c r="L53" s="293"/>
    </row>
    <row r="54" spans="1:12">
      <c r="A54" s="48">
        <v>3314</v>
      </c>
      <c r="B54" s="44" t="s">
        <v>42</v>
      </c>
      <c r="C54" s="49">
        <v>42200</v>
      </c>
      <c r="D54" s="49">
        <v>40334</v>
      </c>
      <c r="E54" s="49">
        <v>40200</v>
      </c>
      <c r="F54" s="293"/>
      <c r="G54" s="293"/>
      <c r="H54" s="293"/>
      <c r="I54" s="293"/>
      <c r="J54" s="293"/>
      <c r="K54" s="293"/>
      <c r="L54" s="293"/>
    </row>
    <row r="55" spans="1:12">
      <c r="A55" s="48">
        <v>3319</v>
      </c>
      <c r="B55" s="44" t="s">
        <v>43</v>
      </c>
      <c r="C55" s="49">
        <v>11000</v>
      </c>
      <c r="D55" s="49">
        <v>10000</v>
      </c>
      <c r="E55" s="49">
        <v>11000</v>
      </c>
      <c r="F55" s="293"/>
      <c r="G55" s="293"/>
      <c r="H55" s="293"/>
      <c r="I55" s="293"/>
      <c r="J55" s="293"/>
      <c r="K55" s="293"/>
      <c r="L55" s="293"/>
    </row>
    <row r="56" spans="1:12">
      <c r="A56" s="48">
        <v>3326</v>
      </c>
      <c r="B56" s="44" t="s">
        <v>68</v>
      </c>
      <c r="C56" s="49">
        <v>12000</v>
      </c>
      <c r="D56" s="49">
        <v>43000</v>
      </c>
      <c r="E56" s="49">
        <v>120000</v>
      </c>
      <c r="F56" s="293"/>
      <c r="G56" s="293"/>
      <c r="H56" s="293"/>
      <c r="I56" s="293"/>
      <c r="J56" s="293"/>
      <c r="K56" s="293"/>
      <c r="L56" s="293"/>
    </row>
    <row r="57" spans="1:12">
      <c r="A57" s="48">
        <v>3341</v>
      </c>
      <c r="B57" s="44" t="s">
        <v>69</v>
      </c>
      <c r="C57" s="49">
        <v>15000</v>
      </c>
      <c r="D57" s="49">
        <v>21491</v>
      </c>
      <c r="E57" s="49">
        <v>10300</v>
      </c>
      <c r="F57" s="293"/>
      <c r="G57" s="293"/>
      <c r="H57" s="293"/>
      <c r="I57" s="293"/>
      <c r="J57" s="293"/>
      <c r="K57" s="293"/>
      <c r="L57" s="293"/>
    </row>
    <row r="58" spans="1:12">
      <c r="A58" s="48">
        <v>3349</v>
      </c>
      <c r="B58" s="44" t="s">
        <v>70</v>
      </c>
      <c r="C58" s="49">
        <v>26700</v>
      </c>
      <c r="D58" s="49">
        <v>16698</v>
      </c>
      <c r="E58" s="49">
        <v>69000</v>
      </c>
      <c r="F58" s="293"/>
      <c r="G58" s="293"/>
      <c r="H58" s="293"/>
      <c r="I58" s="293"/>
      <c r="J58" s="293"/>
      <c r="K58" s="293"/>
      <c r="L58" s="293"/>
    </row>
    <row r="59" spans="1:12">
      <c r="A59" s="48">
        <v>3399</v>
      </c>
      <c r="B59" s="44" t="s">
        <v>71</v>
      </c>
      <c r="C59" s="49">
        <v>300000</v>
      </c>
      <c r="D59" s="49">
        <v>378093</v>
      </c>
      <c r="E59" s="49">
        <v>300000</v>
      </c>
      <c r="F59" s="293"/>
      <c r="G59" s="293"/>
      <c r="H59" s="293"/>
      <c r="I59" s="293"/>
      <c r="J59" s="293"/>
      <c r="K59" s="293"/>
      <c r="L59" s="293"/>
    </row>
    <row r="60" spans="1:12">
      <c r="A60" s="48">
        <v>3412</v>
      </c>
      <c r="B60" s="44" t="s">
        <v>72</v>
      </c>
      <c r="C60" s="49">
        <v>100000</v>
      </c>
      <c r="D60" s="49">
        <v>114845</v>
      </c>
      <c r="E60" s="49">
        <v>82500</v>
      </c>
      <c r="F60" s="293"/>
      <c r="G60" s="293"/>
      <c r="H60" s="293"/>
      <c r="I60" s="293"/>
      <c r="J60" s="293"/>
      <c r="K60" s="293"/>
      <c r="L60" s="293"/>
    </row>
    <row r="61" spans="1:12">
      <c r="A61" s="48">
        <v>3419</v>
      </c>
      <c r="B61" s="44" t="s">
        <v>73</v>
      </c>
      <c r="C61" s="49">
        <v>50000</v>
      </c>
      <c r="D61" s="49">
        <v>50000</v>
      </c>
      <c r="E61" s="49">
        <v>50000</v>
      </c>
      <c r="F61" s="293"/>
      <c r="G61" s="293"/>
      <c r="H61" s="293"/>
      <c r="I61" s="293"/>
      <c r="J61" s="293"/>
      <c r="K61" s="293"/>
      <c r="L61" s="293"/>
    </row>
    <row r="62" spans="1:12">
      <c r="A62" s="48">
        <v>3421</v>
      </c>
      <c r="B62" s="44" t="s">
        <v>74</v>
      </c>
      <c r="C62" s="49">
        <v>13000</v>
      </c>
      <c r="D62" s="49">
        <v>9200</v>
      </c>
      <c r="E62" s="49">
        <v>7000</v>
      </c>
      <c r="F62" s="293"/>
      <c r="G62" s="293"/>
      <c r="H62" s="293"/>
      <c r="I62" s="293"/>
      <c r="J62" s="293"/>
      <c r="K62" s="293"/>
      <c r="L62" s="293"/>
    </row>
    <row r="63" spans="1:12">
      <c r="A63" s="48">
        <v>3429</v>
      </c>
      <c r="B63" s="44" t="s">
        <v>75</v>
      </c>
      <c r="C63" s="49">
        <v>10000</v>
      </c>
      <c r="D63" s="49">
        <v>20220</v>
      </c>
      <c r="E63" s="49">
        <v>4000</v>
      </c>
      <c r="F63" s="293"/>
      <c r="G63" s="293"/>
      <c r="H63" s="293"/>
      <c r="I63" s="293"/>
      <c r="J63" s="293"/>
      <c r="K63" s="293"/>
      <c r="L63" s="293"/>
    </row>
    <row r="64" spans="1:12">
      <c r="A64" s="48">
        <v>3631</v>
      </c>
      <c r="B64" s="44" t="s">
        <v>76</v>
      </c>
      <c r="C64" s="49">
        <v>145000</v>
      </c>
      <c r="D64" s="49">
        <v>753176</v>
      </c>
      <c r="E64" s="49">
        <v>91000</v>
      </c>
      <c r="F64" s="293"/>
      <c r="G64" s="293"/>
      <c r="H64" s="293"/>
      <c r="I64" s="293"/>
      <c r="J64" s="293"/>
      <c r="K64" s="293"/>
      <c r="L64" s="293"/>
    </row>
    <row r="65" spans="1:12" ht="13.8" thickBot="1">
      <c r="A65" s="48">
        <v>3632</v>
      </c>
      <c r="B65" s="44" t="s">
        <v>77</v>
      </c>
      <c r="C65" s="49">
        <v>25000</v>
      </c>
      <c r="D65" s="49">
        <v>6751</v>
      </c>
      <c r="E65" s="49">
        <v>18200</v>
      </c>
      <c r="F65" s="293"/>
      <c r="G65" s="293"/>
      <c r="H65" s="293"/>
      <c r="I65" s="293"/>
      <c r="J65" s="293"/>
      <c r="K65" s="293"/>
      <c r="L65" s="293"/>
    </row>
    <row r="66" spans="1:12">
      <c r="A66" s="45">
        <v>3635</v>
      </c>
      <c r="B66" s="46" t="s">
        <v>78</v>
      </c>
      <c r="C66" s="47">
        <v>160000</v>
      </c>
      <c r="D66" s="47">
        <v>25600</v>
      </c>
      <c r="E66" s="47">
        <v>160000</v>
      </c>
      <c r="F66" s="293"/>
      <c r="G66" s="293"/>
      <c r="H66" s="293"/>
      <c r="I66" s="293"/>
      <c r="J66" s="293"/>
      <c r="K66" s="293"/>
      <c r="L66" s="293"/>
    </row>
    <row r="67" spans="1:12">
      <c r="A67" s="48">
        <v>3636</v>
      </c>
      <c r="B67" s="44" t="s">
        <v>79</v>
      </c>
      <c r="C67" s="49">
        <v>9500</v>
      </c>
      <c r="D67" s="49">
        <v>14250</v>
      </c>
      <c r="E67" s="49">
        <v>21500</v>
      </c>
      <c r="F67" s="293"/>
      <c r="G67" s="293"/>
      <c r="H67" s="293"/>
      <c r="I67" s="293"/>
      <c r="J67" s="293"/>
      <c r="K67" s="293"/>
      <c r="L67" s="293"/>
    </row>
    <row r="68" spans="1:12">
      <c r="A68" s="48">
        <v>3639</v>
      </c>
      <c r="B68" s="44" t="s">
        <v>48</v>
      </c>
      <c r="C68" s="49">
        <v>662600</v>
      </c>
      <c r="D68" s="49">
        <v>1461087</v>
      </c>
      <c r="E68" s="49">
        <v>177400</v>
      </c>
      <c r="F68" s="293"/>
      <c r="G68" s="293"/>
      <c r="H68" s="293"/>
      <c r="I68" s="293"/>
      <c r="J68" s="293"/>
      <c r="K68" s="293"/>
      <c r="L68" s="293"/>
    </row>
    <row r="69" spans="1:12">
      <c r="A69" s="48">
        <v>3721</v>
      </c>
      <c r="B69" s="44" t="s">
        <v>80</v>
      </c>
      <c r="C69" s="49">
        <v>25000</v>
      </c>
      <c r="D69" s="49">
        <v>22949</v>
      </c>
      <c r="E69" s="49">
        <v>25000</v>
      </c>
      <c r="F69" s="293"/>
      <c r="G69" s="293"/>
      <c r="H69" s="293"/>
      <c r="I69" s="293"/>
      <c r="J69" s="293"/>
      <c r="K69" s="293"/>
      <c r="L69" s="293"/>
    </row>
    <row r="70" spans="1:12">
      <c r="A70" s="48">
        <v>3722</v>
      </c>
      <c r="B70" s="44" t="s">
        <v>81</v>
      </c>
      <c r="C70" s="49">
        <v>555500</v>
      </c>
      <c r="D70" s="49">
        <v>442656</v>
      </c>
      <c r="E70" s="49">
        <v>543000</v>
      </c>
      <c r="F70" s="293"/>
      <c r="G70" s="293"/>
      <c r="H70" s="293"/>
      <c r="I70" s="293"/>
      <c r="J70" s="293"/>
      <c r="K70" s="293"/>
      <c r="L70" s="293"/>
    </row>
    <row r="71" spans="1:12">
      <c r="A71" s="50">
        <v>3723</v>
      </c>
      <c r="B71" s="44" t="s">
        <v>82</v>
      </c>
      <c r="C71" s="49">
        <v>72000</v>
      </c>
      <c r="D71" s="49">
        <v>80501</v>
      </c>
      <c r="E71" s="49">
        <v>80000</v>
      </c>
      <c r="F71" s="293"/>
      <c r="G71" s="293"/>
      <c r="H71" s="293"/>
      <c r="I71" s="293"/>
      <c r="J71" s="293"/>
      <c r="K71" s="293"/>
      <c r="L71" s="293"/>
    </row>
    <row r="72" spans="1:12">
      <c r="A72" s="48">
        <v>3745</v>
      </c>
      <c r="B72" s="44" t="s">
        <v>50</v>
      </c>
      <c r="C72" s="49">
        <v>922000</v>
      </c>
      <c r="D72" s="49">
        <v>1126097</v>
      </c>
      <c r="E72" s="49">
        <v>790000</v>
      </c>
      <c r="F72" s="293"/>
      <c r="G72" s="293"/>
      <c r="H72" s="293"/>
      <c r="I72" s="293"/>
      <c r="J72" s="293"/>
      <c r="K72" s="293"/>
      <c r="L72" s="293"/>
    </row>
    <row r="73" spans="1:12">
      <c r="A73" s="48">
        <v>5212</v>
      </c>
      <c r="B73" s="44" t="s">
        <v>83</v>
      </c>
      <c r="C73" s="49">
        <v>5000</v>
      </c>
      <c r="D73" s="49">
        <v>0</v>
      </c>
      <c r="E73" s="49">
        <v>5000</v>
      </c>
      <c r="F73" s="293"/>
      <c r="G73" s="293"/>
      <c r="H73" s="293"/>
      <c r="I73" s="293"/>
      <c r="J73" s="293"/>
      <c r="K73" s="293"/>
      <c r="L73" s="293"/>
    </row>
    <row r="74" spans="1:12">
      <c r="A74" s="48">
        <v>5512</v>
      </c>
      <c r="B74" s="44" t="s">
        <v>84</v>
      </c>
      <c r="C74" s="49">
        <v>16000</v>
      </c>
      <c r="D74" s="49">
        <v>13431</v>
      </c>
      <c r="E74" s="49">
        <v>16000</v>
      </c>
      <c r="F74" s="293"/>
      <c r="G74" s="293"/>
      <c r="H74" s="293"/>
      <c r="I74" s="293"/>
      <c r="J74" s="293"/>
      <c r="K74" s="293"/>
      <c r="L74" s="293"/>
    </row>
    <row r="75" spans="1:12">
      <c r="A75" s="48">
        <v>6112</v>
      </c>
      <c r="B75" s="44" t="s">
        <v>85</v>
      </c>
      <c r="C75" s="49">
        <v>1011700</v>
      </c>
      <c r="D75" s="49">
        <v>875960</v>
      </c>
      <c r="E75" s="49">
        <v>1057600</v>
      </c>
      <c r="F75" s="293"/>
      <c r="G75" s="293"/>
      <c r="H75" s="293"/>
      <c r="I75" s="293"/>
      <c r="J75" s="293"/>
      <c r="K75" s="293"/>
      <c r="L75" s="293"/>
    </row>
    <row r="76" spans="1:12">
      <c r="A76" s="48">
        <v>6171</v>
      </c>
      <c r="B76" s="44" t="s">
        <v>51</v>
      </c>
      <c r="C76" s="49">
        <v>2222300</v>
      </c>
      <c r="D76" s="49">
        <v>1060822</v>
      </c>
      <c r="E76" s="49">
        <v>1919600</v>
      </c>
      <c r="F76" s="293"/>
      <c r="G76" s="293"/>
      <c r="H76" s="293"/>
      <c r="I76" s="293"/>
      <c r="J76" s="293"/>
      <c r="K76" s="293"/>
      <c r="L76" s="293"/>
    </row>
    <row r="77" spans="1:12">
      <c r="A77" s="48">
        <v>6310</v>
      </c>
      <c r="B77" s="44" t="s">
        <v>52</v>
      </c>
      <c r="C77" s="49">
        <v>3000</v>
      </c>
      <c r="D77" s="49">
        <v>1898</v>
      </c>
      <c r="E77" s="49">
        <v>3000</v>
      </c>
      <c r="F77" s="293"/>
      <c r="G77" s="293"/>
      <c r="H77" s="293"/>
      <c r="I77" s="293"/>
      <c r="J77" s="293"/>
      <c r="K77" s="293"/>
      <c r="L77" s="293"/>
    </row>
    <row r="78" spans="1:12">
      <c r="A78" s="48">
        <v>6320</v>
      </c>
      <c r="B78" s="44" t="s">
        <v>86</v>
      </c>
      <c r="C78" s="49">
        <v>52200</v>
      </c>
      <c r="D78" s="49">
        <v>52122</v>
      </c>
      <c r="E78" s="49">
        <v>52200</v>
      </c>
      <c r="F78" s="293"/>
      <c r="G78" s="293"/>
      <c r="H78" s="293"/>
      <c r="I78" s="293"/>
      <c r="J78" s="293"/>
      <c r="K78" s="293"/>
      <c r="L78" s="293"/>
    </row>
    <row r="79" spans="1:12">
      <c r="A79" s="48">
        <v>6399</v>
      </c>
      <c r="B79" s="44" t="s">
        <v>87</v>
      </c>
      <c r="C79" s="49">
        <v>705000</v>
      </c>
      <c r="D79" s="49">
        <v>704295</v>
      </c>
      <c r="E79" s="49">
        <v>705000</v>
      </c>
      <c r="F79" s="293"/>
      <c r="G79" s="293"/>
      <c r="H79" s="293"/>
      <c r="I79" s="293"/>
      <c r="J79" s="293"/>
      <c r="K79" s="293"/>
      <c r="L79" s="293"/>
    </row>
    <row r="80" spans="1:12">
      <c r="A80" s="48">
        <v>6402</v>
      </c>
      <c r="B80" s="44" t="s">
        <v>88</v>
      </c>
      <c r="C80" s="49">
        <v>5000</v>
      </c>
      <c r="D80" s="49">
        <v>4956</v>
      </c>
      <c r="E80" s="49">
        <v>6500</v>
      </c>
      <c r="F80" s="293"/>
      <c r="G80" s="293"/>
      <c r="H80" s="293"/>
      <c r="I80" s="293"/>
      <c r="J80" s="293"/>
      <c r="K80" s="293"/>
      <c r="L80" s="293"/>
    </row>
    <row r="81" spans="1:12">
      <c r="A81" s="48"/>
      <c r="B81" s="341" t="s">
        <v>89</v>
      </c>
      <c r="C81" s="49"/>
      <c r="D81" s="49"/>
      <c r="E81" s="342">
        <v>19609100</v>
      </c>
      <c r="F81" s="293"/>
      <c r="G81" s="293"/>
      <c r="H81" s="293"/>
      <c r="I81" s="293"/>
      <c r="J81" s="293"/>
      <c r="K81" s="293"/>
      <c r="L81" s="293"/>
    </row>
    <row r="82" spans="1:12">
      <c r="A82" s="293"/>
      <c r="B82" s="293"/>
      <c r="C82" s="293"/>
      <c r="D82" s="293"/>
      <c r="E82" s="292"/>
    </row>
    <row r="83" spans="1:12">
      <c r="A83" s="295"/>
      <c r="B83" s="293"/>
      <c r="C83" s="293"/>
      <c r="D83" s="293"/>
      <c r="E83" s="292"/>
    </row>
    <row r="84" spans="1:12">
      <c r="A84" s="293"/>
      <c r="B84" s="346"/>
      <c r="C84" s="293"/>
      <c r="D84" s="293"/>
      <c r="E84" s="292"/>
    </row>
    <row r="85" spans="1:12">
      <c r="A85" s="293"/>
      <c r="B85" s="293"/>
      <c r="C85" s="293"/>
      <c r="D85" s="293"/>
      <c r="E85" s="292"/>
    </row>
    <row r="86" spans="1:12">
      <c r="A86" s="293"/>
      <c r="B86" s="346" t="s">
        <v>90</v>
      </c>
      <c r="C86" s="293"/>
      <c r="D86" s="293"/>
      <c r="E86" s="292"/>
    </row>
    <row r="87" spans="1:12">
      <c r="A87" s="293"/>
      <c r="B87" s="346" t="s">
        <v>91</v>
      </c>
      <c r="C87" s="293"/>
      <c r="D87" s="293"/>
      <c r="E87" s="292"/>
    </row>
    <row r="88" spans="1:12">
      <c r="A88" s="293"/>
      <c r="B88" s="293"/>
      <c r="C88" s="293"/>
      <c r="D88" s="293"/>
      <c r="E88" s="292"/>
    </row>
    <row r="89" spans="1:12">
      <c r="B89" s="347" t="s">
        <v>92</v>
      </c>
      <c r="C89" s="347" t="s">
        <v>93</v>
      </c>
    </row>
    <row r="90" spans="1:12">
      <c r="A90" s="48"/>
      <c r="B90" s="44"/>
      <c r="C90" s="49"/>
      <c r="D90" s="49"/>
      <c r="E90" s="49"/>
      <c r="F90" s="293"/>
      <c r="G90" s="293"/>
      <c r="H90" s="293"/>
      <c r="I90" s="293"/>
      <c r="J90" s="293"/>
      <c r="K90" s="293"/>
      <c r="L90" s="293"/>
    </row>
    <row r="91" spans="1:12">
      <c r="A91" s="48"/>
      <c r="B91" s="44" t="s">
        <v>94</v>
      </c>
      <c r="C91" s="49"/>
      <c r="D91" s="49"/>
      <c r="E91" s="49"/>
      <c r="F91" s="293"/>
      <c r="G91" s="293"/>
      <c r="H91" s="293"/>
      <c r="I91" s="293"/>
      <c r="J91" s="293"/>
      <c r="K91" s="293"/>
      <c r="L91" s="293"/>
    </row>
    <row r="92" spans="1:12">
      <c r="A92" s="48"/>
      <c r="B92" s="44"/>
      <c r="C92" s="49"/>
      <c r="D92" s="49"/>
      <c r="E92" s="49"/>
      <c r="F92" s="293"/>
      <c r="G92" s="293"/>
      <c r="H92" s="293"/>
      <c r="I92" s="293"/>
      <c r="J92" s="293"/>
      <c r="K92" s="293"/>
      <c r="L92" s="293"/>
    </row>
    <row r="93" spans="1:12">
      <c r="A93" s="48"/>
      <c r="B93" s="44"/>
      <c r="C93" s="49"/>
      <c r="D93" s="49"/>
      <c r="E93" s="49"/>
      <c r="F93" s="293"/>
      <c r="G93" s="293"/>
      <c r="H93" s="293"/>
      <c r="I93" s="293"/>
      <c r="J93" s="293"/>
      <c r="K93" s="293"/>
      <c r="L93" s="293"/>
    </row>
    <row r="94" spans="1:12">
      <c r="A94" s="48"/>
      <c r="B94" s="44"/>
      <c r="C94" s="49"/>
      <c r="D94" s="49"/>
      <c r="E94" s="49"/>
      <c r="F94" s="293"/>
      <c r="G94" s="293"/>
      <c r="H94" s="293"/>
      <c r="I94" s="293"/>
      <c r="J94" s="293"/>
      <c r="K94" s="293"/>
      <c r="L94" s="293"/>
    </row>
    <row r="95" spans="1:12">
      <c r="A95" s="48"/>
      <c r="B95" s="44"/>
      <c r="C95" s="49"/>
      <c r="D95" s="49"/>
      <c r="E95" s="49"/>
      <c r="F95" s="293"/>
      <c r="G95" s="293"/>
      <c r="H95" s="293"/>
      <c r="I95" s="293"/>
      <c r="J95" s="293"/>
      <c r="K95" s="293"/>
      <c r="L95" s="293"/>
    </row>
    <row r="96" spans="1:12">
      <c r="A96" s="48"/>
      <c r="B96" s="44"/>
      <c r="C96" s="49"/>
      <c r="D96" s="49"/>
      <c r="E96" s="49"/>
      <c r="F96" s="293"/>
      <c r="G96" s="293"/>
      <c r="H96" s="293"/>
      <c r="I96" s="293"/>
      <c r="J96" s="293"/>
      <c r="K96" s="293"/>
      <c r="L96" s="293"/>
    </row>
    <row r="97" spans="1:12">
      <c r="A97" s="48"/>
      <c r="B97" s="44"/>
      <c r="C97" s="49"/>
      <c r="D97" s="49"/>
      <c r="E97" s="49"/>
      <c r="F97" s="293"/>
      <c r="G97" s="293"/>
      <c r="H97" s="293"/>
      <c r="I97" s="293"/>
      <c r="J97" s="293"/>
      <c r="K97" s="293"/>
      <c r="L97" s="293"/>
    </row>
    <row r="98" spans="1:12">
      <c r="A98" s="48"/>
      <c r="B98" s="341"/>
      <c r="C98" s="49"/>
      <c r="D98" s="49"/>
      <c r="E98" s="342"/>
      <c r="F98" s="293"/>
      <c r="G98" s="293"/>
      <c r="H98" s="293"/>
      <c r="I98" s="293"/>
      <c r="J98" s="293"/>
      <c r="K98" s="293"/>
      <c r="L98" s="293"/>
    </row>
    <row r="99" spans="1:12">
      <c r="A99" s="293"/>
      <c r="B99" s="293"/>
      <c r="C99" s="293"/>
      <c r="D99" s="293"/>
      <c r="E99" s="292"/>
    </row>
    <row r="100" spans="1:12">
      <c r="A100" s="293"/>
      <c r="B100" s="293"/>
      <c r="C100" s="293"/>
      <c r="D100" s="293"/>
      <c r="E100" s="292"/>
    </row>
    <row r="101" spans="1:12">
      <c r="A101" s="293"/>
      <c r="B101" s="346"/>
      <c r="C101" s="293"/>
      <c r="D101" s="293"/>
      <c r="E101" s="292"/>
    </row>
    <row r="102" spans="1:12">
      <c r="A102" s="293"/>
      <c r="B102" s="346"/>
      <c r="C102" s="293"/>
      <c r="D102" s="293"/>
      <c r="E102" s="292"/>
    </row>
    <row r="103" spans="1:12">
      <c r="A103" s="293"/>
      <c r="B103" s="293"/>
      <c r="C103" s="293"/>
      <c r="D103" s="293"/>
      <c r="E103" s="292"/>
    </row>
    <row r="104" spans="1:12">
      <c r="A104" s="293"/>
      <c r="B104" s="293"/>
      <c r="C104" s="293"/>
      <c r="D104" s="293"/>
      <c r="E104" s="292"/>
    </row>
    <row r="105" spans="1:12">
      <c r="A105" s="293"/>
      <c r="B105" s="293"/>
      <c r="C105" s="293"/>
      <c r="D105" s="293"/>
      <c r="E105" s="292"/>
    </row>
    <row r="106" spans="1:12">
      <c r="A106" s="293"/>
      <c r="B106" s="293"/>
      <c r="C106" s="293"/>
      <c r="D106" s="293"/>
      <c r="E106" s="292"/>
    </row>
    <row r="107" spans="1:12">
      <c r="A107" s="293"/>
      <c r="B107" s="293"/>
      <c r="C107" s="293"/>
      <c r="D107" s="293"/>
      <c r="E107" s="292"/>
    </row>
    <row r="108" spans="1:12">
      <c r="A108" s="293"/>
      <c r="B108" s="293"/>
      <c r="C108" s="293"/>
      <c r="D108" s="293"/>
      <c r="E108" s="292"/>
    </row>
    <row r="109" spans="1:12">
      <c r="A109" s="293"/>
      <c r="B109" s="293"/>
      <c r="C109" s="293"/>
      <c r="D109" s="293"/>
      <c r="E109" s="292"/>
    </row>
    <row r="110" spans="1:12">
      <c r="A110" s="293"/>
      <c r="B110" s="293"/>
      <c r="C110" s="293"/>
      <c r="D110" s="293"/>
      <c r="E110" s="292"/>
    </row>
    <row r="111" spans="1:12">
      <c r="A111" s="293"/>
      <c r="B111" s="293"/>
      <c r="C111" s="293"/>
      <c r="D111" s="293"/>
      <c r="E111" s="292"/>
    </row>
    <row r="112" spans="1:12">
      <c r="A112" s="293"/>
      <c r="B112" s="293"/>
      <c r="C112" s="293"/>
      <c r="D112" s="293"/>
      <c r="E112" s="292"/>
    </row>
    <row r="113" spans="1:5">
      <c r="A113" s="293"/>
      <c r="B113" s="293"/>
      <c r="C113" s="293"/>
      <c r="D113" s="293"/>
      <c r="E113" s="292"/>
    </row>
    <row r="114" spans="1:5">
      <c r="A114" s="293"/>
      <c r="B114" s="293"/>
      <c r="C114" s="293"/>
      <c r="D114" s="293"/>
      <c r="E114" s="292"/>
    </row>
    <row r="115" spans="1:5">
      <c r="A115" s="293"/>
      <c r="B115" s="293"/>
      <c r="C115" s="293"/>
      <c r="D115" s="293"/>
      <c r="E115" s="292"/>
    </row>
    <row r="116" spans="1:5">
      <c r="A116" s="293"/>
      <c r="B116" s="293"/>
      <c r="C116" s="293"/>
      <c r="D116" s="293"/>
      <c r="E116" s="292"/>
    </row>
    <row r="117" spans="1:5">
      <c r="A117" s="293"/>
      <c r="B117" s="293"/>
      <c r="C117" s="293"/>
      <c r="D117" s="293"/>
      <c r="E117" s="292"/>
    </row>
    <row r="118" spans="1:5">
      <c r="A118" s="293"/>
      <c r="B118" s="293"/>
      <c r="C118" s="293"/>
      <c r="D118" s="293"/>
      <c r="E118" s="292"/>
    </row>
    <row r="119" spans="1:5">
      <c r="A119" s="293"/>
      <c r="B119" s="293"/>
      <c r="C119" s="293"/>
      <c r="D119" s="293"/>
      <c r="E119" s="292"/>
    </row>
    <row r="120" spans="1:5">
      <c r="A120" s="293"/>
      <c r="B120" s="293"/>
      <c r="C120" s="293"/>
      <c r="D120" s="293"/>
      <c r="E120" s="292"/>
    </row>
    <row r="121" spans="1:5">
      <c r="A121" s="293"/>
      <c r="B121" s="293"/>
      <c r="C121" s="293"/>
      <c r="D121" s="293"/>
      <c r="E121" s="292"/>
    </row>
    <row r="122" spans="1:5">
      <c r="A122" s="293"/>
      <c r="B122" s="293"/>
      <c r="C122" s="293"/>
      <c r="D122" s="293"/>
      <c r="E122" s="292"/>
    </row>
    <row r="123" spans="1:5">
      <c r="A123" s="293"/>
      <c r="B123" s="293"/>
      <c r="C123" s="293"/>
      <c r="D123" s="293"/>
      <c r="E123" s="292"/>
    </row>
    <row r="124" spans="1:5">
      <c r="A124" s="293"/>
      <c r="B124" s="293"/>
      <c r="C124" s="293"/>
      <c r="D124" s="293"/>
      <c r="E124" s="292"/>
    </row>
    <row r="125" spans="1:5">
      <c r="A125" s="293"/>
      <c r="B125" s="293"/>
      <c r="C125" s="293"/>
      <c r="D125" s="293"/>
      <c r="E125" s="292"/>
    </row>
    <row r="126" spans="1:5">
      <c r="A126" s="293"/>
      <c r="B126" s="293"/>
      <c r="C126" s="293"/>
      <c r="D126" s="293"/>
      <c r="E126" s="292"/>
    </row>
    <row r="127" spans="1:5">
      <c r="A127" s="293"/>
      <c r="B127" s="293"/>
      <c r="C127" s="293"/>
      <c r="D127" s="293"/>
      <c r="E127" s="292"/>
    </row>
    <row r="128" spans="1:5">
      <c r="A128" s="293"/>
      <c r="B128" s="293"/>
      <c r="C128" s="293"/>
      <c r="D128" s="293"/>
      <c r="E128" s="292"/>
    </row>
    <row r="129" spans="1:5">
      <c r="A129" s="293"/>
      <c r="B129" s="293"/>
      <c r="C129" s="293"/>
      <c r="D129" s="293"/>
      <c r="E129" s="292"/>
    </row>
    <row r="130" spans="1:5">
      <c r="A130" s="293"/>
      <c r="B130" s="293"/>
      <c r="C130" s="293"/>
      <c r="D130" s="293"/>
      <c r="E130" s="292"/>
    </row>
    <row r="131" spans="1:5">
      <c r="A131" s="293"/>
      <c r="B131" s="293"/>
      <c r="C131" s="293"/>
      <c r="D131" s="293"/>
      <c r="E131" s="292"/>
    </row>
    <row r="132" spans="1:5">
      <c r="A132" s="293"/>
      <c r="B132" s="293"/>
      <c r="C132" s="293"/>
      <c r="D132" s="293"/>
      <c r="E132" s="292"/>
    </row>
    <row r="133" spans="1:5">
      <c r="A133" s="293"/>
      <c r="B133" s="293"/>
      <c r="C133" s="293"/>
      <c r="D133" s="293"/>
      <c r="E133" s="292"/>
    </row>
    <row r="134" spans="1:5">
      <c r="A134" s="293"/>
      <c r="B134" s="293"/>
      <c r="C134" s="293"/>
      <c r="D134" s="293"/>
      <c r="E134" s="292"/>
    </row>
    <row r="135" spans="1:5">
      <c r="A135" s="293"/>
      <c r="B135" s="293"/>
      <c r="C135" s="293"/>
      <c r="D135" s="293"/>
      <c r="E135" s="292"/>
    </row>
    <row r="136" spans="1:5">
      <c r="E136" s="291"/>
    </row>
    <row r="137" spans="1:5">
      <c r="E137" s="291"/>
    </row>
    <row r="138" spans="1:5">
      <c r="E138" s="291"/>
    </row>
    <row r="139" spans="1:5">
      <c r="E139" s="291"/>
    </row>
    <row r="140" spans="1:5">
      <c r="E140" s="291"/>
    </row>
    <row r="141" spans="1:5">
      <c r="E141" s="291"/>
    </row>
    <row r="142" spans="1:5">
      <c r="E142" s="291"/>
    </row>
    <row r="143" spans="1:5">
      <c r="E143" s="291"/>
    </row>
    <row r="144" spans="1:5">
      <c r="E144" s="291"/>
    </row>
    <row r="145" spans="5:5">
      <c r="E145" s="291"/>
    </row>
    <row r="146" spans="5:5">
      <c r="E146" s="291"/>
    </row>
    <row r="147" spans="5:5">
      <c r="E147" s="291"/>
    </row>
    <row r="148" spans="5:5">
      <c r="E148" s="291"/>
    </row>
    <row r="149" spans="5:5">
      <c r="E149" s="291"/>
    </row>
    <row r="150" spans="5:5">
      <c r="E150" s="291"/>
    </row>
    <row r="151" spans="5:5">
      <c r="E151" s="291"/>
    </row>
    <row r="152" spans="5:5">
      <c r="E152" s="291"/>
    </row>
    <row r="153" spans="5:5">
      <c r="E153" s="291"/>
    </row>
    <row r="154" spans="5:5">
      <c r="E154" s="291"/>
    </row>
    <row r="155" spans="5:5">
      <c r="E155" s="291"/>
    </row>
    <row r="156" spans="5:5">
      <c r="E156" s="291"/>
    </row>
    <row r="157" spans="5:5">
      <c r="E157" s="291"/>
    </row>
    <row r="158" spans="5:5">
      <c r="E158" s="291"/>
    </row>
    <row r="159" spans="5:5">
      <c r="E159" s="291"/>
    </row>
    <row r="160" spans="5:5">
      <c r="E160" s="291"/>
    </row>
    <row r="161" spans="5:5">
      <c r="E161" s="291"/>
    </row>
    <row r="162" spans="5:5">
      <c r="E162" s="291"/>
    </row>
    <row r="163" spans="5:5">
      <c r="E163" s="291"/>
    </row>
    <row r="164" spans="5:5">
      <c r="E164" s="291"/>
    </row>
    <row r="165" spans="5:5">
      <c r="E165" s="291"/>
    </row>
    <row r="166" spans="5:5">
      <c r="E166" s="291"/>
    </row>
    <row r="167" spans="5:5">
      <c r="E167" s="291"/>
    </row>
    <row r="168" spans="5:5">
      <c r="E168" s="291"/>
    </row>
    <row r="169" spans="5:5">
      <c r="E169" s="291"/>
    </row>
    <row r="170" spans="5:5">
      <c r="E170" s="291"/>
    </row>
    <row r="171" spans="5:5">
      <c r="E171" s="291"/>
    </row>
    <row r="172" spans="5:5">
      <c r="E172" s="291"/>
    </row>
    <row r="173" spans="5:5">
      <c r="E173" s="291"/>
    </row>
    <row r="174" spans="5:5">
      <c r="E174" s="291"/>
    </row>
    <row r="175" spans="5:5">
      <c r="E175" s="291"/>
    </row>
    <row r="176" spans="5:5">
      <c r="E176" s="291"/>
    </row>
    <row r="177" spans="5:5">
      <c r="E177" s="291"/>
    </row>
    <row r="178" spans="5:5">
      <c r="E178" s="291"/>
    </row>
    <row r="179" spans="5:5">
      <c r="E179" s="291"/>
    </row>
    <row r="180" spans="5:5">
      <c r="E180" s="291"/>
    </row>
    <row r="181" spans="5:5">
      <c r="E181" s="291"/>
    </row>
    <row r="182" spans="5:5">
      <c r="E182" s="291"/>
    </row>
    <row r="183" spans="5:5">
      <c r="E183" s="291"/>
    </row>
    <row r="184" spans="5:5">
      <c r="E184" s="291"/>
    </row>
    <row r="185" spans="5:5">
      <c r="E185" s="291"/>
    </row>
    <row r="186" spans="5:5">
      <c r="E186" s="291"/>
    </row>
    <row r="187" spans="5:5">
      <c r="E187" s="291"/>
    </row>
    <row r="188" spans="5:5">
      <c r="E188" s="291"/>
    </row>
    <row r="189" spans="5:5">
      <c r="E189" s="291"/>
    </row>
    <row r="190" spans="5:5">
      <c r="E190" s="291"/>
    </row>
    <row r="191" spans="5:5">
      <c r="E191" s="291"/>
    </row>
    <row r="192" spans="5:5">
      <c r="E192" s="291"/>
    </row>
    <row r="193" spans="5:5">
      <c r="E193" s="291"/>
    </row>
    <row r="194" spans="5:5">
      <c r="E194" s="291"/>
    </row>
    <row r="195" spans="5:5">
      <c r="E195" s="291"/>
    </row>
    <row r="196" spans="5:5">
      <c r="E196" s="291"/>
    </row>
    <row r="197" spans="5:5">
      <c r="E197" s="291"/>
    </row>
    <row r="198" spans="5:5">
      <c r="E198" s="291"/>
    </row>
    <row r="199" spans="5:5">
      <c r="E199" s="291"/>
    </row>
    <row r="200" spans="5:5">
      <c r="E200" s="291"/>
    </row>
    <row r="201" spans="5:5">
      <c r="E201" s="291"/>
    </row>
    <row r="202" spans="5:5">
      <c r="E202" s="291"/>
    </row>
    <row r="203" spans="5:5">
      <c r="E203" s="291"/>
    </row>
    <row r="204" spans="5:5">
      <c r="E204" s="291"/>
    </row>
    <row r="205" spans="5:5">
      <c r="E205" s="291"/>
    </row>
    <row r="206" spans="5:5">
      <c r="E206" s="291"/>
    </row>
    <row r="207" spans="5:5">
      <c r="E207" s="291"/>
    </row>
    <row r="208" spans="5:5">
      <c r="E208" s="291"/>
    </row>
    <row r="209" spans="5:5">
      <c r="E209" s="291"/>
    </row>
    <row r="210" spans="5:5">
      <c r="E210" s="291"/>
    </row>
    <row r="211" spans="5:5">
      <c r="E211" s="291"/>
    </row>
    <row r="212" spans="5:5">
      <c r="E212" s="291"/>
    </row>
    <row r="213" spans="5:5">
      <c r="E213" s="291"/>
    </row>
    <row r="214" spans="5:5">
      <c r="E214" s="291"/>
    </row>
    <row r="215" spans="5:5">
      <c r="E215" s="291"/>
    </row>
    <row r="216" spans="5:5">
      <c r="E216" s="291"/>
    </row>
    <row r="217" spans="5:5">
      <c r="E217" s="291"/>
    </row>
    <row r="218" spans="5:5">
      <c r="E218" s="291"/>
    </row>
    <row r="219" spans="5:5">
      <c r="E219" s="291"/>
    </row>
    <row r="220" spans="5:5">
      <c r="E220" s="291"/>
    </row>
    <row r="221" spans="5:5">
      <c r="E221" s="291"/>
    </row>
    <row r="222" spans="5:5">
      <c r="E222" s="291"/>
    </row>
    <row r="223" spans="5:5">
      <c r="E223" s="291"/>
    </row>
    <row r="224" spans="5:5">
      <c r="E224" s="291"/>
    </row>
    <row r="225" spans="5:5">
      <c r="E225" s="291"/>
    </row>
    <row r="226" spans="5:5">
      <c r="E226" s="291"/>
    </row>
    <row r="227" spans="5:5">
      <c r="E227" s="291"/>
    </row>
    <row r="228" spans="5:5">
      <c r="E228" s="291"/>
    </row>
    <row r="229" spans="5:5">
      <c r="E229" s="291"/>
    </row>
    <row r="230" spans="5:5">
      <c r="E230" s="291"/>
    </row>
    <row r="231" spans="5:5">
      <c r="E231" s="291"/>
    </row>
    <row r="232" spans="5:5">
      <c r="E232" s="291"/>
    </row>
    <row r="233" spans="5:5">
      <c r="E233" s="291"/>
    </row>
    <row r="234" spans="5:5">
      <c r="E234" s="291"/>
    </row>
    <row r="235" spans="5:5">
      <c r="E235" s="291"/>
    </row>
    <row r="236" spans="5:5">
      <c r="E236" s="291"/>
    </row>
    <row r="237" spans="5:5">
      <c r="E237" s="291"/>
    </row>
    <row r="238" spans="5:5">
      <c r="E238" s="291"/>
    </row>
    <row r="239" spans="5:5">
      <c r="E239" s="291"/>
    </row>
    <row r="240" spans="5:5">
      <c r="E240" s="291"/>
    </row>
    <row r="241" spans="5:5">
      <c r="E241" s="291"/>
    </row>
    <row r="242" spans="5:5">
      <c r="E242" s="291"/>
    </row>
    <row r="243" spans="5:5">
      <c r="E243" s="291"/>
    </row>
    <row r="244" spans="5:5">
      <c r="E244" s="291"/>
    </row>
    <row r="245" spans="5:5">
      <c r="E245" s="291"/>
    </row>
    <row r="246" spans="5:5">
      <c r="E246" s="291"/>
    </row>
    <row r="247" spans="5:5">
      <c r="E247" s="291"/>
    </row>
    <row r="248" spans="5:5">
      <c r="E248" s="291"/>
    </row>
    <row r="249" spans="5:5">
      <c r="E249" s="291"/>
    </row>
    <row r="250" spans="5:5">
      <c r="E250" s="291"/>
    </row>
    <row r="251" spans="5:5">
      <c r="E251" s="291"/>
    </row>
    <row r="252" spans="5:5">
      <c r="E252" s="291"/>
    </row>
    <row r="253" spans="5:5">
      <c r="E253" s="291"/>
    </row>
    <row r="254" spans="5:5">
      <c r="E254" s="291"/>
    </row>
    <row r="255" spans="5:5">
      <c r="E255" s="291"/>
    </row>
    <row r="256" spans="5:5">
      <c r="E256" s="291"/>
    </row>
    <row r="257" spans="5:5">
      <c r="E257" s="291"/>
    </row>
    <row r="258" spans="5:5">
      <c r="E258" s="291"/>
    </row>
    <row r="259" spans="5:5">
      <c r="E259" s="291"/>
    </row>
    <row r="260" spans="5:5">
      <c r="E260" s="291"/>
    </row>
    <row r="261" spans="5:5">
      <c r="E261" s="291"/>
    </row>
    <row r="262" spans="5:5">
      <c r="E262" s="291"/>
    </row>
    <row r="263" spans="5:5">
      <c r="E263" s="291"/>
    </row>
    <row r="264" spans="5:5">
      <c r="E264" s="291"/>
    </row>
    <row r="265" spans="5:5">
      <c r="E265" s="291"/>
    </row>
    <row r="266" spans="5:5">
      <c r="E266" s="291"/>
    </row>
    <row r="267" spans="5:5">
      <c r="E267" s="291"/>
    </row>
    <row r="268" spans="5:5">
      <c r="E268" s="291"/>
    </row>
    <row r="269" spans="5:5">
      <c r="E269" s="291"/>
    </row>
    <row r="270" spans="5:5">
      <c r="E270" s="291"/>
    </row>
    <row r="271" spans="5:5">
      <c r="E271" s="291"/>
    </row>
    <row r="272" spans="5:5">
      <c r="E272" s="291"/>
    </row>
    <row r="273" spans="5:5">
      <c r="E273" s="291"/>
    </row>
    <row r="274" spans="5:5">
      <c r="E274" s="291"/>
    </row>
    <row r="275" spans="5:5">
      <c r="E275" s="291"/>
    </row>
    <row r="276" spans="5:5">
      <c r="E276" s="291"/>
    </row>
    <row r="277" spans="5:5">
      <c r="E277" s="291"/>
    </row>
    <row r="278" spans="5:5">
      <c r="E278" s="291"/>
    </row>
    <row r="279" spans="5:5">
      <c r="E279" s="291"/>
    </row>
    <row r="280" spans="5:5">
      <c r="E280" s="291"/>
    </row>
    <row r="281" spans="5:5">
      <c r="E281" s="291"/>
    </row>
    <row r="282" spans="5:5">
      <c r="E282" s="291"/>
    </row>
    <row r="283" spans="5:5">
      <c r="E283" s="291"/>
    </row>
    <row r="284" spans="5:5">
      <c r="E284" s="291"/>
    </row>
    <row r="285" spans="5:5">
      <c r="E285" s="291"/>
    </row>
    <row r="286" spans="5:5">
      <c r="E286" s="291"/>
    </row>
    <row r="287" spans="5:5">
      <c r="E287" s="291"/>
    </row>
    <row r="288" spans="5:5">
      <c r="E288" s="291"/>
    </row>
    <row r="289" spans="5:5">
      <c r="E289" s="291"/>
    </row>
    <row r="290" spans="5:5">
      <c r="E290" s="291"/>
    </row>
    <row r="291" spans="5:5">
      <c r="E291" s="291"/>
    </row>
    <row r="292" spans="5:5">
      <c r="E292" s="291"/>
    </row>
    <row r="293" spans="5:5">
      <c r="E293" s="291"/>
    </row>
    <row r="294" spans="5:5">
      <c r="E294" s="291"/>
    </row>
    <row r="295" spans="5:5">
      <c r="E295" s="291"/>
    </row>
    <row r="296" spans="5:5">
      <c r="E296" s="291"/>
    </row>
    <row r="297" spans="5:5">
      <c r="E297" s="291"/>
    </row>
    <row r="298" spans="5:5">
      <c r="E298" s="291"/>
    </row>
    <row r="299" spans="5:5">
      <c r="E299" s="291"/>
    </row>
    <row r="300" spans="5:5">
      <c r="E300" s="291"/>
    </row>
    <row r="301" spans="5:5">
      <c r="E301" s="291"/>
    </row>
    <row r="302" spans="5:5">
      <c r="E302" s="291"/>
    </row>
    <row r="303" spans="5:5">
      <c r="E303" s="291"/>
    </row>
    <row r="304" spans="5:5">
      <c r="E304" s="291"/>
    </row>
    <row r="305" spans="5:5">
      <c r="E305" s="291"/>
    </row>
    <row r="306" spans="5:5">
      <c r="E306" s="291"/>
    </row>
    <row r="307" spans="5:5">
      <c r="E307" s="291"/>
    </row>
    <row r="308" spans="5:5">
      <c r="E308" s="291"/>
    </row>
    <row r="309" spans="5:5">
      <c r="E309" s="291"/>
    </row>
    <row r="310" spans="5:5">
      <c r="E310" s="291"/>
    </row>
    <row r="311" spans="5:5">
      <c r="E311" s="291"/>
    </row>
    <row r="312" spans="5:5">
      <c r="E312" s="291"/>
    </row>
    <row r="313" spans="5:5">
      <c r="E313" s="291"/>
    </row>
    <row r="314" spans="5:5">
      <c r="E314" s="291"/>
    </row>
    <row r="315" spans="5:5">
      <c r="E315" s="291"/>
    </row>
    <row r="316" spans="5:5">
      <c r="E316" s="291"/>
    </row>
    <row r="317" spans="5:5">
      <c r="E317" s="291"/>
    </row>
    <row r="318" spans="5:5">
      <c r="E318" s="291"/>
    </row>
    <row r="319" spans="5:5">
      <c r="E319" s="291"/>
    </row>
    <row r="320" spans="5:5">
      <c r="E320" s="291"/>
    </row>
    <row r="321" spans="5:5">
      <c r="E321" s="291"/>
    </row>
    <row r="322" spans="5:5">
      <c r="E322" s="291"/>
    </row>
    <row r="323" spans="5:5">
      <c r="E323" s="291"/>
    </row>
    <row r="324" spans="5:5">
      <c r="E324" s="291"/>
    </row>
    <row r="325" spans="5:5">
      <c r="E325" s="291"/>
    </row>
    <row r="326" spans="5:5">
      <c r="E326" s="291"/>
    </row>
    <row r="327" spans="5:5">
      <c r="E327" s="291"/>
    </row>
    <row r="328" spans="5:5">
      <c r="E328" s="291"/>
    </row>
    <row r="329" spans="5:5">
      <c r="E329" s="291"/>
    </row>
    <row r="330" spans="5:5">
      <c r="E330" s="291"/>
    </row>
    <row r="331" spans="5:5">
      <c r="E331" s="291"/>
    </row>
    <row r="332" spans="5:5">
      <c r="E332" s="291"/>
    </row>
    <row r="333" spans="5:5">
      <c r="E333" s="291"/>
    </row>
    <row r="334" spans="5:5">
      <c r="E334" s="291"/>
    </row>
    <row r="335" spans="5:5">
      <c r="E335" s="291"/>
    </row>
    <row r="336" spans="5:5">
      <c r="E336" s="291"/>
    </row>
    <row r="337" spans="5:5">
      <c r="E337" s="291"/>
    </row>
    <row r="338" spans="5:5">
      <c r="E338" s="291"/>
    </row>
    <row r="339" spans="5:5">
      <c r="E339" s="291"/>
    </row>
    <row r="340" spans="5:5">
      <c r="E340" s="291"/>
    </row>
    <row r="341" spans="5:5">
      <c r="E341" s="291"/>
    </row>
    <row r="342" spans="5:5">
      <c r="E342" s="291"/>
    </row>
    <row r="343" spans="5:5">
      <c r="E343" s="291"/>
    </row>
    <row r="344" spans="5:5">
      <c r="E344" s="291"/>
    </row>
    <row r="345" spans="5:5">
      <c r="E345" s="291"/>
    </row>
    <row r="346" spans="5:5">
      <c r="E346" s="291"/>
    </row>
    <row r="347" spans="5:5">
      <c r="E347" s="291"/>
    </row>
    <row r="348" spans="5:5">
      <c r="E348" s="291"/>
    </row>
    <row r="349" spans="5:5">
      <c r="E349" s="291"/>
    </row>
    <row r="350" spans="5:5">
      <c r="E350" s="291"/>
    </row>
    <row r="351" spans="5:5">
      <c r="E351" s="291"/>
    </row>
    <row r="352" spans="5:5">
      <c r="E352" s="291"/>
    </row>
    <row r="353" spans="5:5">
      <c r="E353" s="291"/>
    </row>
    <row r="354" spans="5:5">
      <c r="E354" s="291"/>
    </row>
    <row r="355" spans="5:5">
      <c r="E355" s="291"/>
    </row>
    <row r="356" spans="5:5">
      <c r="E356" s="291"/>
    </row>
    <row r="357" spans="5:5">
      <c r="E357" s="291"/>
    </row>
    <row r="358" spans="5:5">
      <c r="E358" s="291"/>
    </row>
    <row r="359" spans="5:5">
      <c r="E359" s="291"/>
    </row>
    <row r="360" spans="5:5">
      <c r="E360" s="291"/>
    </row>
    <row r="361" spans="5:5">
      <c r="E361" s="291"/>
    </row>
    <row r="362" spans="5:5">
      <c r="E362" s="291"/>
    </row>
    <row r="363" spans="5:5">
      <c r="E363" s="291"/>
    </row>
    <row r="364" spans="5:5">
      <c r="E364" s="291"/>
    </row>
    <row r="365" spans="5:5">
      <c r="E365" s="291"/>
    </row>
    <row r="366" spans="5:5">
      <c r="E366" s="291"/>
    </row>
    <row r="367" spans="5:5">
      <c r="E367" s="291"/>
    </row>
    <row r="368" spans="5:5">
      <c r="E368" s="291"/>
    </row>
    <row r="369" spans="5:5">
      <c r="E369" s="291"/>
    </row>
    <row r="370" spans="5:5">
      <c r="E370" s="291"/>
    </row>
    <row r="371" spans="5:5">
      <c r="E371" s="291"/>
    </row>
    <row r="372" spans="5:5">
      <c r="E372" s="291"/>
    </row>
    <row r="373" spans="5:5">
      <c r="E373" s="291"/>
    </row>
    <row r="374" spans="5:5">
      <c r="E374" s="291"/>
    </row>
    <row r="375" spans="5:5">
      <c r="E375" s="291"/>
    </row>
    <row r="376" spans="5:5">
      <c r="E376" s="291"/>
    </row>
    <row r="377" spans="5:5">
      <c r="E377" s="291"/>
    </row>
    <row r="378" spans="5:5">
      <c r="E378" s="291"/>
    </row>
    <row r="379" spans="5:5">
      <c r="E379" s="291"/>
    </row>
    <row r="380" spans="5:5">
      <c r="E380" s="291"/>
    </row>
    <row r="381" spans="5:5">
      <c r="E381" s="291"/>
    </row>
    <row r="382" spans="5:5">
      <c r="E382" s="291"/>
    </row>
    <row r="383" spans="5:5">
      <c r="E383" s="291"/>
    </row>
    <row r="384" spans="5:5">
      <c r="E384" s="291"/>
    </row>
    <row r="385" spans="5:5">
      <c r="E385" s="291"/>
    </row>
    <row r="386" spans="5:5">
      <c r="E386" s="291"/>
    </row>
    <row r="387" spans="5:5">
      <c r="E387" s="291"/>
    </row>
    <row r="388" spans="5:5">
      <c r="E388" s="291"/>
    </row>
    <row r="389" spans="5:5">
      <c r="E389" s="291"/>
    </row>
    <row r="390" spans="5:5">
      <c r="E390" s="291"/>
    </row>
    <row r="391" spans="5:5">
      <c r="E391" s="291"/>
    </row>
    <row r="392" spans="5:5">
      <c r="E392" s="291"/>
    </row>
    <row r="393" spans="5:5">
      <c r="E393" s="291"/>
    </row>
    <row r="394" spans="5:5">
      <c r="E394" s="291"/>
    </row>
    <row r="395" spans="5:5">
      <c r="E395" s="291"/>
    </row>
    <row r="396" spans="5:5">
      <c r="E396" s="291"/>
    </row>
    <row r="397" spans="5:5">
      <c r="E397" s="291"/>
    </row>
    <row r="398" spans="5:5">
      <c r="E398" s="291"/>
    </row>
    <row r="399" spans="5:5">
      <c r="E399" s="291"/>
    </row>
    <row r="400" spans="5:5">
      <c r="E400" s="291"/>
    </row>
    <row r="401" spans="5:5">
      <c r="E401" s="291"/>
    </row>
    <row r="402" spans="5:5">
      <c r="E402" s="291"/>
    </row>
    <row r="403" spans="5:5">
      <c r="E403" s="291"/>
    </row>
    <row r="404" spans="5:5">
      <c r="E404" s="291"/>
    </row>
    <row r="405" spans="5:5">
      <c r="E405" s="291"/>
    </row>
    <row r="406" spans="5:5">
      <c r="E406" s="291"/>
    </row>
    <row r="407" spans="5:5">
      <c r="E407" s="291"/>
    </row>
    <row r="408" spans="5:5">
      <c r="E408" s="291"/>
    </row>
    <row r="409" spans="5:5">
      <c r="E409" s="291"/>
    </row>
    <row r="410" spans="5:5">
      <c r="E410" s="291"/>
    </row>
    <row r="411" spans="5:5">
      <c r="E411" s="291"/>
    </row>
    <row r="412" spans="5:5">
      <c r="E412" s="291"/>
    </row>
    <row r="413" spans="5:5">
      <c r="E413" s="291"/>
    </row>
    <row r="414" spans="5:5">
      <c r="E414" s="291"/>
    </row>
    <row r="415" spans="5:5">
      <c r="E415" s="291"/>
    </row>
    <row r="416" spans="5:5">
      <c r="E416" s="291"/>
    </row>
    <row r="417" spans="5:5">
      <c r="E417" s="291"/>
    </row>
    <row r="418" spans="5:5">
      <c r="E418" s="291"/>
    </row>
    <row r="419" spans="5:5">
      <c r="E419" s="291"/>
    </row>
    <row r="420" spans="5:5">
      <c r="E420" s="291"/>
    </row>
    <row r="421" spans="5:5">
      <c r="E421" s="291"/>
    </row>
    <row r="422" spans="5:5">
      <c r="E422" s="291"/>
    </row>
    <row r="423" spans="5:5">
      <c r="E423" s="291"/>
    </row>
    <row r="424" spans="5:5">
      <c r="E424" s="291"/>
    </row>
    <row r="425" spans="5:5">
      <c r="E425" s="291"/>
    </row>
    <row r="426" spans="5:5">
      <c r="E426" s="291"/>
    </row>
    <row r="427" spans="5:5">
      <c r="E427" s="291"/>
    </row>
    <row r="428" spans="5:5">
      <c r="E428" s="291"/>
    </row>
    <row r="429" spans="5:5">
      <c r="E429" s="291"/>
    </row>
    <row r="430" spans="5:5">
      <c r="E430" s="291"/>
    </row>
    <row r="431" spans="5:5">
      <c r="E431" s="291"/>
    </row>
    <row r="432" spans="5:5">
      <c r="E432" s="291"/>
    </row>
    <row r="433" spans="5:5">
      <c r="E433" s="291"/>
    </row>
    <row r="434" spans="5:5">
      <c r="E434" s="291"/>
    </row>
    <row r="435" spans="5:5">
      <c r="E435" s="291"/>
    </row>
    <row r="436" spans="5:5">
      <c r="E436" s="291"/>
    </row>
    <row r="437" spans="5:5">
      <c r="E437" s="291"/>
    </row>
    <row r="438" spans="5:5">
      <c r="E438" s="291"/>
    </row>
    <row r="439" spans="5:5">
      <c r="E439" s="291"/>
    </row>
    <row r="440" spans="5:5">
      <c r="E440" s="291"/>
    </row>
    <row r="441" spans="5:5">
      <c r="E441" s="291"/>
    </row>
    <row r="442" spans="5:5">
      <c r="E442" s="291"/>
    </row>
    <row r="443" spans="5:5">
      <c r="E443" s="291"/>
    </row>
    <row r="444" spans="5:5">
      <c r="E444" s="291"/>
    </row>
    <row r="445" spans="5:5">
      <c r="E445" s="291"/>
    </row>
    <row r="446" spans="5:5">
      <c r="E446" s="291"/>
    </row>
    <row r="447" spans="5:5">
      <c r="E447" s="291"/>
    </row>
    <row r="448" spans="5:5">
      <c r="E448" s="291"/>
    </row>
    <row r="449" spans="5:5">
      <c r="E449" s="291"/>
    </row>
    <row r="450" spans="5:5">
      <c r="E450" s="291"/>
    </row>
    <row r="451" spans="5:5">
      <c r="E451" s="291"/>
    </row>
    <row r="452" spans="5:5">
      <c r="E452" s="291"/>
    </row>
    <row r="453" spans="5:5">
      <c r="E453" s="291"/>
    </row>
    <row r="454" spans="5:5">
      <c r="E454" s="291"/>
    </row>
    <row r="455" spans="5:5">
      <c r="E455" s="291"/>
    </row>
    <row r="456" spans="5:5">
      <c r="E456" s="291"/>
    </row>
    <row r="457" spans="5:5">
      <c r="E457" s="291"/>
    </row>
    <row r="458" spans="5:5">
      <c r="E458" s="291"/>
    </row>
    <row r="459" spans="5:5">
      <c r="E459" s="291"/>
    </row>
    <row r="460" spans="5:5">
      <c r="E460" s="291"/>
    </row>
    <row r="461" spans="5:5">
      <c r="E461" s="291"/>
    </row>
    <row r="462" spans="5:5">
      <c r="E462" s="291"/>
    </row>
    <row r="463" spans="5:5">
      <c r="E463" s="291"/>
    </row>
    <row r="464" spans="5:5">
      <c r="E464" s="291"/>
    </row>
    <row r="465" spans="5:5">
      <c r="E465" s="291"/>
    </row>
    <row r="466" spans="5:5">
      <c r="E466" s="291"/>
    </row>
    <row r="467" spans="5:5">
      <c r="E467" s="291"/>
    </row>
    <row r="468" spans="5:5">
      <c r="E468" s="291"/>
    </row>
    <row r="469" spans="5:5">
      <c r="E469" s="291"/>
    </row>
    <row r="470" spans="5:5">
      <c r="E470" s="291"/>
    </row>
    <row r="471" spans="5:5">
      <c r="E471" s="291"/>
    </row>
    <row r="472" spans="5:5">
      <c r="E472" s="291"/>
    </row>
    <row r="473" spans="5:5">
      <c r="E473" s="291"/>
    </row>
    <row r="474" spans="5:5">
      <c r="E474" s="291"/>
    </row>
    <row r="475" spans="5:5">
      <c r="E475" s="291"/>
    </row>
    <row r="476" spans="5:5">
      <c r="E476" s="291"/>
    </row>
    <row r="477" spans="5:5">
      <c r="E477" s="291"/>
    </row>
    <row r="478" spans="5:5">
      <c r="E478" s="291"/>
    </row>
    <row r="479" spans="5:5">
      <c r="E479" s="291"/>
    </row>
    <row r="480" spans="5:5">
      <c r="E480" s="291"/>
    </row>
    <row r="481" spans="5:5">
      <c r="E481" s="291"/>
    </row>
    <row r="482" spans="5:5">
      <c r="E482" s="291"/>
    </row>
    <row r="483" spans="5:5">
      <c r="E483" s="291"/>
    </row>
    <row r="484" spans="5:5">
      <c r="E484" s="291"/>
    </row>
    <row r="485" spans="5:5">
      <c r="E485" s="291"/>
    </row>
    <row r="486" spans="5:5">
      <c r="E486" s="291"/>
    </row>
    <row r="487" spans="5:5">
      <c r="E487" s="291"/>
    </row>
    <row r="488" spans="5:5">
      <c r="E488" s="291"/>
    </row>
    <row r="489" spans="5:5">
      <c r="E489" s="291"/>
    </row>
    <row r="490" spans="5:5">
      <c r="E490" s="291"/>
    </row>
    <row r="491" spans="5:5">
      <c r="E491" s="291"/>
    </row>
    <row r="492" spans="5:5">
      <c r="E492" s="291"/>
    </row>
    <row r="493" spans="5:5">
      <c r="E493" s="291"/>
    </row>
    <row r="494" spans="5:5">
      <c r="E494" s="291"/>
    </row>
    <row r="495" spans="5:5">
      <c r="E495" s="291"/>
    </row>
    <row r="496" spans="5:5">
      <c r="E496" s="291"/>
    </row>
    <row r="497" spans="5:5">
      <c r="E497" s="291"/>
    </row>
    <row r="498" spans="5:5">
      <c r="E498" s="291"/>
    </row>
    <row r="499" spans="5:5">
      <c r="E499" s="291"/>
    </row>
    <row r="500" spans="5:5">
      <c r="E500" s="291"/>
    </row>
    <row r="501" spans="5:5">
      <c r="E501" s="291"/>
    </row>
    <row r="502" spans="5:5">
      <c r="E502" s="291"/>
    </row>
    <row r="503" spans="5:5">
      <c r="E503" s="291"/>
    </row>
    <row r="504" spans="5:5">
      <c r="E504" s="291"/>
    </row>
    <row r="505" spans="5:5">
      <c r="E505" s="291"/>
    </row>
    <row r="506" spans="5:5">
      <c r="E506" s="291"/>
    </row>
    <row r="507" spans="5:5">
      <c r="E507" s="291"/>
    </row>
    <row r="508" spans="5:5">
      <c r="E508" s="291"/>
    </row>
    <row r="509" spans="5:5">
      <c r="E509" s="291"/>
    </row>
    <row r="510" spans="5:5">
      <c r="E510" s="291"/>
    </row>
    <row r="511" spans="5:5">
      <c r="E511" s="291"/>
    </row>
    <row r="512" spans="5:5">
      <c r="E512" s="291"/>
    </row>
    <row r="513" spans="5:5">
      <c r="E513" s="291"/>
    </row>
    <row r="514" spans="5:5">
      <c r="E514" s="291"/>
    </row>
    <row r="515" spans="5:5">
      <c r="E515" s="291"/>
    </row>
    <row r="516" spans="5:5">
      <c r="E516" s="291"/>
    </row>
    <row r="517" spans="5:5">
      <c r="E517" s="291"/>
    </row>
    <row r="518" spans="5:5">
      <c r="E518" s="291"/>
    </row>
    <row r="519" spans="5:5">
      <c r="E519" s="291"/>
    </row>
    <row r="520" spans="5:5">
      <c r="E520" s="291"/>
    </row>
    <row r="521" spans="5:5">
      <c r="E521" s="291"/>
    </row>
    <row r="522" spans="5:5">
      <c r="E522" s="291"/>
    </row>
    <row r="523" spans="5:5">
      <c r="E523" s="291"/>
    </row>
    <row r="524" spans="5:5">
      <c r="E524" s="291"/>
    </row>
    <row r="525" spans="5:5">
      <c r="E525" s="291"/>
    </row>
    <row r="526" spans="5:5">
      <c r="E526" s="291"/>
    </row>
    <row r="527" spans="5:5">
      <c r="E527" s="291"/>
    </row>
    <row r="528" spans="5:5">
      <c r="E528" s="291"/>
    </row>
    <row r="529" spans="5:5">
      <c r="E529" s="291"/>
    </row>
    <row r="530" spans="5:5">
      <c r="E530" s="291"/>
    </row>
    <row r="531" spans="5:5">
      <c r="E531" s="291"/>
    </row>
    <row r="532" spans="5:5">
      <c r="E532" s="291"/>
    </row>
    <row r="533" spans="5:5">
      <c r="E533" s="291"/>
    </row>
    <row r="534" spans="5:5">
      <c r="E534" s="291"/>
    </row>
    <row r="535" spans="5:5">
      <c r="E535" s="291"/>
    </row>
    <row r="536" spans="5:5">
      <c r="E536" s="291"/>
    </row>
    <row r="537" spans="5:5">
      <c r="E537" s="291"/>
    </row>
    <row r="538" spans="5:5">
      <c r="E538" s="291"/>
    </row>
    <row r="539" spans="5:5">
      <c r="E539" s="291"/>
    </row>
    <row r="540" spans="5:5">
      <c r="E540" s="291"/>
    </row>
    <row r="541" spans="5:5">
      <c r="E541" s="291"/>
    </row>
    <row r="542" spans="5:5">
      <c r="E542" s="291"/>
    </row>
    <row r="543" spans="5:5">
      <c r="E543" s="291"/>
    </row>
    <row r="544" spans="5:5">
      <c r="E544" s="291"/>
    </row>
    <row r="545" spans="5:5">
      <c r="E545" s="291"/>
    </row>
    <row r="546" spans="5:5">
      <c r="E546" s="291"/>
    </row>
    <row r="547" spans="5:5">
      <c r="E547" s="291"/>
    </row>
    <row r="548" spans="5:5">
      <c r="E548" s="291"/>
    </row>
    <row r="549" spans="5:5">
      <c r="E549" s="291"/>
    </row>
    <row r="550" spans="5:5">
      <c r="E550" s="291"/>
    </row>
    <row r="551" spans="5:5">
      <c r="E551" s="291"/>
    </row>
    <row r="552" spans="5:5">
      <c r="E552" s="291"/>
    </row>
    <row r="553" spans="5:5">
      <c r="E553" s="291"/>
    </row>
    <row r="554" spans="5:5">
      <c r="E554" s="291"/>
    </row>
    <row r="555" spans="5:5">
      <c r="E555" s="291"/>
    </row>
    <row r="556" spans="5:5">
      <c r="E556" s="291"/>
    </row>
    <row r="557" spans="5:5">
      <c r="E557" s="291"/>
    </row>
    <row r="558" spans="5:5">
      <c r="E558" s="291"/>
    </row>
    <row r="559" spans="5:5">
      <c r="E559" s="291"/>
    </row>
    <row r="560" spans="5:5">
      <c r="E560" s="291"/>
    </row>
    <row r="561" spans="5:5">
      <c r="E561" s="291"/>
    </row>
    <row r="562" spans="5:5">
      <c r="E562" s="291"/>
    </row>
    <row r="563" spans="5:5">
      <c r="E563" s="291"/>
    </row>
    <row r="564" spans="5:5">
      <c r="E564" s="291"/>
    </row>
    <row r="565" spans="5:5">
      <c r="E565" s="291"/>
    </row>
    <row r="566" spans="5:5">
      <c r="E566" s="291"/>
    </row>
    <row r="567" spans="5:5">
      <c r="E567" s="291"/>
    </row>
    <row r="568" spans="5:5">
      <c r="E568" s="291"/>
    </row>
    <row r="569" spans="5:5">
      <c r="E569" s="291"/>
    </row>
    <row r="570" spans="5:5">
      <c r="E570" s="291"/>
    </row>
    <row r="571" spans="5:5">
      <c r="E571" s="291"/>
    </row>
    <row r="572" spans="5:5">
      <c r="E572" s="291"/>
    </row>
    <row r="573" spans="5:5">
      <c r="E573" s="291"/>
    </row>
    <row r="574" spans="5:5">
      <c r="E574" s="291"/>
    </row>
    <row r="575" spans="5:5">
      <c r="E575" s="291"/>
    </row>
    <row r="576" spans="5:5">
      <c r="E576" s="291"/>
    </row>
    <row r="577" spans="5:5">
      <c r="E577" s="291"/>
    </row>
    <row r="578" spans="5:5">
      <c r="E578" s="291"/>
    </row>
    <row r="579" spans="5:5">
      <c r="E579" s="291"/>
    </row>
    <row r="580" spans="5:5">
      <c r="E580" s="291"/>
    </row>
    <row r="581" spans="5:5">
      <c r="E581" s="291"/>
    </row>
    <row r="582" spans="5:5">
      <c r="E582" s="291"/>
    </row>
    <row r="583" spans="5:5">
      <c r="E583" s="291"/>
    </row>
    <row r="584" spans="5:5">
      <c r="E584" s="291"/>
    </row>
    <row r="585" spans="5:5">
      <c r="E585" s="291"/>
    </row>
    <row r="586" spans="5:5">
      <c r="E586" s="291"/>
    </row>
    <row r="587" spans="5:5">
      <c r="E587" s="291"/>
    </row>
    <row r="588" spans="5:5">
      <c r="E588" s="291"/>
    </row>
    <row r="589" spans="5:5">
      <c r="E589" s="291"/>
    </row>
    <row r="590" spans="5:5">
      <c r="E590" s="291"/>
    </row>
    <row r="591" spans="5:5">
      <c r="E591" s="291"/>
    </row>
    <row r="592" spans="5:5">
      <c r="E592" s="291"/>
    </row>
    <row r="593" spans="5:5">
      <c r="E593" s="291"/>
    </row>
    <row r="594" spans="5:5">
      <c r="E594" s="291"/>
    </row>
    <row r="595" spans="5:5">
      <c r="E595" s="291"/>
    </row>
    <row r="596" spans="5:5">
      <c r="E596" s="291"/>
    </row>
    <row r="597" spans="5:5">
      <c r="E597" s="291"/>
    </row>
    <row r="598" spans="5:5">
      <c r="E598" s="291"/>
    </row>
    <row r="599" spans="5:5">
      <c r="E599" s="291"/>
    </row>
    <row r="600" spans="5:5">
      <c r="E600" s="291"/>
    </row>
    <row r="601" spans="5:5">
      <c r="E601" s="291"/>
    </row>
    <row r="602" spans="5:5">
      <c r="E602" s="291"/>
    </row>
    <row r="603" spans="5:5">
      <c r="E603" s="291"/>
    </row>
    <row r="604" spans="5:5">
      <c r="E604" s="291"/>
    </row>
    <row r="605" spans="5:5">
      <c r="E605" s="291"/>
    </row>
    <row r="606" spans="5:5">
      <c r="E606" s="291"/>
    </row>
    <row r="607" spans="5:5">
      <c r="E607" s="291"/>
    </row>
    <row r="608" spans="5:5">
      <c r="E608" s="291"/>
    </row>
    <row r="609" spans="5:5">
      <c r="E609" s="291"/>
    </row>
    <row r="610" spans="5:5">
      <c r="E610" s="291"/>
    </row>
    <row r="611" spans="5:5">
      <c r="E611" s="291"/>
    </row>
    <row r="612" spans="5:5">
      <c r="E612" s="291"/>
    </row>
    <row r="613" spans="5:5">
      <c r="E613" s="291"/>
    </row>
    <row r="614" spans="5:5">
      <c r="E614" s="291"/>
    </row>
    <row r="615" spans="5:5">
      <c r="E615" s="291"/>
    </row>
    <row r="616" spans="5:5">
      <c r="E616" s="291"/>
    </row>
    <row r="617" spans="5:5">
      <c r="E617" s="291"/>
    </row>
    <row r="618" spans="5:5">
      <c r="E618" s="291"/>
    </row>
    <row r="619" spans="5:5">
      <c r="E619" s="291"/>
    </row>
    <row r="620" spans="5:5">
      <c r="E620" s="291"/>
    </row>
    <row r="621" spans="5:5">
      <c r="E621" s="291"/>
    </row>
    <row r="622" spans="5:5">
      <c r="E622" s="291"/>
    </row>
    <row r="623" spans="5:5">
      <c r="E623" s="291"/>
    </row>
    <row r="624" spans="5:5">
      <c r="E624" s="291"/>
    </row>
    <row r="625" spans="5:5">
      <c r="E625" s="291"/>
    </row>
    <row r="626" spans="5:5">
      <c r="E626" s="291"/>
    </row>
    <row r="627" spans="5:5">
      <c r="E627" s="291"/>
    </row>
    <row r="628" spans="5:5">
      <c r="E628" s="291"/>
    </row>
    <row r="629" spans="5:5">
      <c r="E629" s="291"/>
    </row>
    <row r="630" spans="5:5">
      <c r="E630" s="291"/>
    </row>
    <row r="631" spans="5:5">
      <c r="E631" s="291"/>
    </row>
    <row r="632" spans="5:5">
      <c r="E632" s="291"/>
    </row>
    <row r="633" spans="5:5">
      <c r="E633" s="291"/>
    </row>
    <row r="634" spans="5:5">
      <c r="E634" s="291"/>
    </row>
    <row r="635" spans="5:5">
      <c r="E635" s="291"/>
    </row>
    <row r="636" spans="5:5">
      <c r="E636" s="291"/>
    </row>
    <row r="637" spans="5:5">
      <c r="E637" s="291"/>
    </row>
    <row r="638" spans="5:5">
      <c r="E638" s="291"/>
    </row>
    <row r="639" spans="5:5">
      <c r="E639" s="291"/>
    </row>
    <row r="640" spans="5:5">
      <c r="E640" s="291"/>
    </row>
    <row r="641" spans="5:5">
      <c r="E641" s="291"/>
    </row>
    <row r="642" spans="5:5">
      <c r="E642" s="291"/>
    </row>
    <row r="643" spans="5:5">
      <c r="E643" s="291"/>
    </row>
    <row r="644" spans="5:5">
      <c r="E644" s="291"/>
    </row>
    <row r="645" spans="5:5">
      <c r="E645" s="291"/>
    </row>
    <row r="646" spans="5:5">
      <c r="E646" s="291"/>
    </row>
    <row r="647" spans="5:5">
      <c r="E647" s="291"/>
    </row>
    <row r="648" spans="5:5">
      <c r="E648" s="291"/>
    </row>
    <row r="649" spans="5:5">
      <c r="E649" s="291"/>
    </row>
    <row r="650" spans="5:5">
      <c r="E650" s="291"/>
    </row>
    <row r="651" spans="5:5">
      <c r="E651" s="291"/>
    </row>
    <row r="652" spans="5:5">
      <c r="E652" s="291"/>
    </row>
    <row r="653" spans="5:5">
      <c r="E653" s="291"/>
    </row>
    <row r="654" spans="5:5">
      <c r="E654" s="291"/>
    </row>
    <row r="655" spans="5:5">
      <c r="E655" s="291"/>
    </row>
    <row r="656" spans="5:5">
      <c r="E656" s="291"/>
    </row>
    <row r="657" spans="5:5">
      <c r="E657" s="291"/>
    </row>
    <row r="658" spans="5:5">
      <c r="E658" s="291"/>
    </row>
    <row r="659" spans="5:5">
      <c r="E659" s="291"/>
    </row>
    <row r="660" spans="5:5">
      <c r="E660" s="291"/>
    </row>
    <row r="661" spans="5:5">
      <c r="E661" s="291"/>
    </row>
    <row r="662" spans="5:5">
      <c r="E662" s="291"/>
    </row>
    <row r="663" spans="5:5">
      <c r="E663" s="291"/>
    </row>
    <row r="664" spans="5:5">
      <c r="E664" s="291"/>
    </row>
    <row r="665" spans="5:5">
      <c r="E665" s="291"/>
    </row>
    <row r="666" spans="5:5">
      <c r="E666" s="291"/>
    </row>
    <row r="667" spans="5:5">
      <c r="E667" s="291"/>
    </row>
    <row r="668" spans="5:5">
      <c r="E668" s="291"/>
    </row>
    <row r="669" spans="5:5">
      <c r="E669" s="291"/>
    </row>
    <row r="670" spans="5:5">
      <c r="E670" s="291"/>
    </row>
    <row r="671" spans="5:5">
      <c r="E671" s="291"/>
    </row>
    <row r="672" spans="5:5">
      <c r="E672" s="291"/>
    </row>
    <row r="673" spans="5:5">
      <c r="E673" s="291"/>
    </row>
    <row r="674" spans="5:5">
      <c r="E674" s="291"/>
    </row>
    <row r="675" spans="5:5">
      <c r="E675" s="291"/>
    </row>
    <row r="676" spans="5:5">
      <c r="E676" s="291"/>
    </row>
    <row r="677" spans="5:5">
      <c r="E677" s="291"/>
    </row>
    <row r="678" spans="5:5">
      <c r="E678" s="291"/>
    </row>
    <row r="679" spans="5:5">
      <c r="E679" s="291"/>
    </row>
    <row r="680" spans="5:5">
      <c r="E680" s="291"/>
    </row>
    <row r="681" spans="5:5">
      <c r="E681" s="291"/>
    </row>
    <row r="682" spans="5:5">
      <c r="E682" s="291"/>
    </row>
    <row r="683" spans="5:5">
      <c r="E683" s="291"/>
    </row>
    <row r="684" spans="5:5">
      <c r="E684" s="291"/>
    </row>
    <row r="685" spans="5:5">
      <c r="E685" s="291"/>
    </row>
    <row r="686" spans="5:5">
      <c r="E686" s="291"/>
    </row>
    <row r="687" spans="5:5">
      <c r="E687" s="291"/>
    </row>
    <row r="688" spans="5:5">
      <c r="E688" s="291"/>
    </row>
    <row r="689" spans="5:5">
      <c r="E689" s="291"/>
    </row>
    <row r="690" spans="5:5">
      <c r="E690" s="291"/>
    </row>
    <row r="691" spans="5:5">
      <c r="E691" s="291"/>
    </row>
    <row r="692" spans="5:5">
      <c r="E692" s="291"/>
    </row>
    <row r="693" spans="5:5">
      <c r="E693" s="291"/>
    </row>
    <row r="694" spans="5:5">
      <c r="E694" s="291"/>
    </row>
    <row r="695" spans="5:5">
      <c r="E695" s="291"/>
    </row>
    <row r="696" spans="5:5">
      <c r="E696" s="291"/>
    </row>
    <row r="697" spans="5:5">
      <c r="E697" s="291"/>
    </row>
    <row r="698" spans="5:5">
      <c r="E698" s="291"/>
    </row>
    <row r="699" spans="5:5">
      <c r="E699" s="291"/>
    </row>
    <row r="700" spans="5:5">
      <c r="E700" s="291"/>
    </row>
    <row r="701" spans="5:5">
      <c r="E701" s="291"/>
    </row>
    <row r="702" spans="5:5">
      <c r="E702" s="291"/>
    </row>
    <row r="703" spans="5:5">
      <c r="E703" s="291"/>
    </row>
    <row r="704" spans="5:5">
      <c r="E704" s="291"/>
    </row>
    <row r="705" spans="5:5">
      <c r="E705" s="291"/>
    </row>
    <row r="706" spans="5:5">
      <c r="E706" s="291"/>
    </row>
    <row r="707" spans="5:5">
      <c r="E707" s="291"/>
    </row>
    <row r="708" spans="5:5">
      <c r="E708" s="291"/>
    </row>
    <row r="709" spans="5:5">
      <c r="E709" s="291"/>
    </row>
    <row r="710" spans="5:5">
      <c r="E710" s="291"/>
    </row>
    <row r="711" spans="5:5">
      <c r="E711" s="291"/>
    </row>
    <row r="712" spans="5:5">
      <c r="E712" s="291"/>
    </row>
    <row r="713" spans="5:5">
      <c r="E713" s="291"/>
    </row>
    <row r="714" spans="5:5">
      <c r="E714" s="291"/>
    </row>
    <row r="715" spans="5:5">
      <c r="E715" s="291"/>
    </row>
    <row r="716" spans="5:5">
      <c r="E716" s="291"/>
    </row>
    <row r="717" spans="5:5">
      <c r="E717" s="291"/>
    </row>
    <row r="718" spans="5:5">
      <c r="E718" s="291"/>
    </row>
    <row r="719" spans="5:5">
      <c r="E719" s="291"/>
    </row>
    <row r="720" spans="5:5">
      <c r="E720" s="291"/>
    </row>
    <row r="721" spans="5:5">
      <c r="E721" s="291"/>
    </row>
    <row r="722" spans="5:5">
      <c r="E722" s="291"/>
    </row>
    <row r="723" spans="5:5">
      <c r="E723" s="291"/>
    </row>
    <row r="724" spans="5:5">
      <c r="E724" s="291"/>
    </row>
    <row r="725" spans="5:5">
      <c r="E725" s="291"/>
    </row>
    <row r="726" spans="5:5">
      <c r="E726" s="291"/>
    </row>
    <row r="727" spans="5:5">
      <c r="E727" s="291"/>
    </row>
    <row r="728" spans="5:5">
      <c r="E728" s="291"/>
    </row>
    <row r="729" spans="5:5">
      <c r="E729" s="291"/>
    </row>
    <row r="730" spans="5:5">
      <c r="E730" s="291"/>
    </row>
    <row r="731" spans="5:5">
      <c r="E731" s="291"/>
    </row>
    <row r="732" spans="5:5">
      <c r="E732" s="291"/>
    </row>
    <row r="733" spans="5:5">
      <c r="E733" s="291"/>
    </row>
    <row r="734" spans="5:5">
      <c r="E734" s="291"/>
    </row>
    <row r="735" spans="5:5">
      <c r="E735" s="291"/>
    </row>
    <row r="736" spans="5:5">
      <c r="E736" s="291"/>
    </row>
    <row r="737" spans="5:5">
      <c r="E737" s="291"/>
    </row>
    <row r="738" spans="5:5">
      <c r="E738" s="291"/>
    </row>
    <row r="739" spans="5:5">
      <c r="E739" s="291"/>
    </row>
    <row r="740" spans="5:5">
      <c r="E740" s="291"/>
    </row>
    <row r="741" spans="5:5">
      <c r="E741" s="291"/>
    </row>
    <row r="742" spans="5:5">
      <c r="E742" s="291"/>
    </row>
    <row r="743" spans="5:5">
      <c r="E743" s="291"/>
    </row>
    <row r="744" spans="5:5">
      <c r="E744" s="291"/>
    </row>
    <row r="745" spans="5:5">
      <c r="E745" s="291"/>
    </row>
    <row r="746" spans="5:5">
      <c r="E746" s="291"/>
    </row>
    <row r="747" spans="5:5">
      <c r="E747" s="291"/>
    </row>
    <row r="748" spans="5:5">
      <c r="E748" s="291"/>
    </row>
    <row r="749" spans="5:5">
      <c r="E749" s="291"/>
    </row>
    <row r="750" spans="5:5">
      <c r="E750" s="291"/>
    </row>
    <row r="751" spans="5:5">
      <c r="E751" s="291"/>
    </row>
    <row r="752" spans="5:5">
      <c r="E752" s="291"/>
    </row>
    <row r="753" spans="5:5">
      <c r="E753" s="291"/>
    </row>
    <row r="754" spans="5:5">
      <c r="E754" s="291"/>
    </row>
    <row r="755" spans="5:5">
      <c r="E755" s="291"/>
    </row>
    <row r="756" spans="5:5">
      <c r="E756" s="291"/>
    </row>
    <row r="757" spans="5:5">
      <c r="E757" s="291"/>
    </row>
    <row r="758" spans="5:5">
      <c r="E758" s="291"/>
    </row>
    <row r="759" spans="5:5">
      <c r="E759" s="291"/>
    </row>
    <row r="760" spans="5:5">
      <c r="E760" s="291"/>
    </row>
    <row r="761" spans="5:5">
      <c r="E761" s="291"/>
    </row>
    <row r="762" spans="5:5">
      <c r="E762" s="291"/>
    </row>
    <row r="763" spans="5:5">
      <c r="E763" s="291"/>
    </row>
    <row r="764" spans="5:5">
      <c r="E764" s="291"/>
    </row>
    <row r="765" spans="5:5">
      <c r="E765" s="291"/>
    </row>
    <row r="766" spans="5:5">
      <c r="E766" s="291"/>
    </row>
    <row r="767" spans="5:5">
      <c r="E767" s="291"/>
    </row>
    <row r="768" spans="5:5">
      <c r="E768" s="291"/>
    </row>
    <row r="769" spans="5:5">
      <c r="E769" s="291"/>
    </row>
    <row r="770" spans="5:5">
      <c r="E770" s="291"/>
    </row>
    <row r="771" spans="5:5">
      <c r="E771" s="291"/>
    </row>
    <row r="772" spans="5:5">
      <c r="E772" s="291"/>
    </row>
    <row r="773" spans="5:5">
      <c r="E773" s="291"/>
    </row>
    <row r="774" spans="5:5">
      <c r="E774" s="291"/>
    </row>
    <row r="775" spans="5:5">
      <c r="E775" s="291"/>
    </row>
    <row r="776" spans="5:5">
      <c r="E776" s="291"/>
    </row>
    <row r="777" spans="5:5">
      <c r="E777" s="291"/>
    </row>
    <row r="778" spans="5:5">
      <c r="E778" s="291"/>
    </row>
    <row r="779" spans="5:5">
      <c r="E779" s="291"/>
    </row>
    <row r="780" spans="5:5">
      <c r="E780" s="291"/>
    </row>
    <row r="781" spans="5:5">
      <c r="E781" s="291"/>
    </row>
    <row r="782" spans="5:5">
      <c r="E782" s="291"/>
    </row>
    <row r="783" spans="5:5">
      <c r="E783" s="291"/>
    </row>
    <row r="784" spans="5:5">
      <c r="E784" s="291"/>
    </row>
    <row r="785" spans="5:5">
      <c r="E785" s="291"/>
    </row>
    <row r="786" spans="5:5">
      <c r="E786" s="291"/>
    </row>
    <row r="787" spans="5:5">
      <c r="E787" s="291"/>
    </row>
    <row r="788" spans="5:5">
      <c r="E788" s="291"/>
    </row>
    <row r="789" spans="5:5">
      <c r="E789" s="291"/>
    </row>
    <row r="790" spans="5:5">
      <c r="E790" s="291"/>
    </row>
    <row r="791" spans="5:5">
      <c r="E791" s="291"/>
    </row>
    <row r="792" spans="5:5">
      <c r="E792" s="291"/>
    </row>
    <row r="793" spans="5:5">
      <c r="E793" s="291"/>
    </row>
    <row r="794" spans="5:5">
      <c r="E794" s="291"/>
    </row>
    <row r="795" spans="5:5">
      <c r="E795" s="291"/>
    </row>
    <row r="796" spans="5:5">
      <c r="E796" s="291"/>
    </row>
    <row r="797" spans="5:5">
      <c r="E797" s="291"/>
    </row>
    <row r="798" spans="5:5">
      <c r="E798" s="291"/>
    </row>
    <row r="799" spans="5:5">
      <c r="E799" s="291"/>
    </row>
    <row r="800" spans="5:5">
      <c r="E800" s="291"/>
    </row>
    <row r="801" spans="5:5">
      <c r="E801" s="291"/>
    </row>
    <row r="802" spans="5:5">
      <c r="E802" s="291"/>
    </row>
    <row r="803" spans="5:5">
      <c r="E803" s="291"/>
    </row>
    <row r="804" spans="5:5">
      <c r="E804" s="291"/>
    </row>
    <row r="805" spans="5:5">
      <c r="E805" s="291"/>
    </row>
    <row r="806" spans="5:5">
      <c r="E806" s="291"/>
    </row>
    <row r="807" spans="5:5">
      <c r="E807" s="291"/>
    </row>
    <row r="808" spans="5:5">
      <c r="E808" s="291"/>
    </row>
    <row r="809" spans="5:5">
      <c r="E809" s="291"/>
    </row>
    <row r="810" spans="5:5">
      <c r="E810" s="291"/>
    </row>
    <row r="811" spans="5:5">
      <c r="E811" s="291"/>
    </row>
    <row r="812" spans="5:5">
      <c r="E812" s="291"/>
    </row>
    <row r="813" spans="5:5">
      <c r="E813" s="291"/>
    </row>
    <row r="814" spans="5:5">
      <c r="E814" s="291"/>
    </row>
    <row r="815" spans="5:5">
      <c r="E815" s="291"/>
    </row>
    <row r="816" spans="5:5">
      <c r="E816" s="291"/>
    </row>
    <row r="817" spans="5:5">
      <c r="E817" s="291"/>
    </row>
    <row r="818" spans="5:5">
      <c r="E818" s="291"/>
    </row>
    <row r="819" spans="5:5">
      <c r="E819" s="291"/>
    </row>
    <row r="820" spans="5:5">
      <c r="E820" s="291"/>
    </row>
    <row r="821" spans="5:5">
      <c r="E821" s="291"/>
    </row>
    <row r="822" spans="5:5">
      <c r="E822" s="291"/>
    </row>
    <row r="823" spans="5:5">
      <c r="E823" s="291"/>
    </row>
    <row r="824" spans="5:5">
      <c r="E824" s="291"/>
    </row>
    <row r="825" spans="5:5">
      <c r="E825" s="291"/>
    </row>
    <row r="826" spans="5:5">
      <c r="E826" s="291"/>
    </row>
    <row r="827" spans="5:5">
      <c r="E827" s="291"/>
    </row>
    <row r="828" spans="5:5">
      <c r="E828" s="291"/>
    </row>
    <row r="829" spans="5:5">
      <c r="E829" s="291"/>
    </row>
    <row r="830" spans="5:5">
      <c r="E830" s="291"/>
    </row>
    <row r="831" spans="5:5">
      <c r="E831" s="291"/>
    </row>
    <row r="832" spans="5:5">
      <c r="E832" s="291"/>
    </row>
    <row r="833" spans="5:5">
      <c r="E833" s="291"/>
    </row>
    <row r="834" spans="5:5">
      <c r="E834" s="291"/>
    </row>
    <row r="835" spans="5:5">
      <c r="E835" s="291"/>
    </row>
    <row r="836" spans="5:5">
      <c r="E836" s="291"/>
    </row>
    <row r="837" spans="5:5">
      <c r="E837" s="291"/>
    </row>
    <row r="838" spans="5:5">
      <c r="E838" s="291"/>
    </row>
    <row r="839" spans="5:5">
      <c r="E839" s="291"/>
    </row>
    <row r="840" spans="5:5">
      <c r="E840" s="291"/>
    </row>
    <row r="841" spans="5:5">
      <c r="E841" s="291"/>
    </row>
    <row r="842" spans="5:5">
      <c r="E842" s="291"/>
    </row>
    <row r="843" spans="5:5">
      <c r="E843" s="291"/>
    </row>
    <row r="844" spans="5:5">
      <c r="E844" s="291"/>
    </row>
    <row r="845" spans="5:5">
      <c r="E845" s="291"/>
    </row>
    <row r="846" spans="5:5">
      <c r="E846" s="291"/>
    </row>
    <row r="847" spans="5:5">
      <c r="E847" s="291"/>
    </row>
    <row r="848" spans="5:5">
      <c r="E848" s="291"/>
    </row>
    <row r="849" spans="5:5">
      <c r="E849" s="291"/>
    </row>
    <row r="850" spans="5:5">
      <c r="E850" s="291"/>
    </row>
    <row r="851" spans="5:5">
      <c r="E851" s="291"/>
    </row>
    <row r="852" spans="5:5">
      <c r="E852" s="291"/>
    </row>
    <row r="853" spans="5:5">
      <c r="E853" s="291"/>
    </row>
    <row r="854" spans="5:5">
      <c r="E854" s="291"/>
    </row>
    <row r="855" spans="5:5">
      <c r="E855" s="291"/>
    </row>
    <row r="856" spans="5:5">
      <c r="E856" s="291"/>
    </row>
    <row r="857" spans="5:5">
      <c r="E857" s="291"/>
    </row>
    <row r="858" spans="5:5">
      <c r="E858" s="291"/>
    </row>
    <row r="859" spans="5:5">
      <c r="E859" s="291"/>
    </row>
    <row r="860" spans="5:5">
      <c r="E860" s="291"/>
    </row>
    <row r="861" spans="5:5">
      <c r="E861" s="291"/>
    </row>
    <row r="862" spans="5:5">
      <c r="E862" s="291"/>
    </row>
    <row r="863" spans="5:5">
      <c r="E863" s="291"/>
    </row>
    <row r="864" spans="5:5">
      <c r="E864" s="291"/>
    </row>
    <row r="865" spans="5:5">
      <c r="E865" s="291"/>
    </row>
    <row r="866" spans="5:5">
      <c r="E866" s="291"/>
    </row>
    <row r="867" spans="5:5">
      <c r="E867" s="291"/>
    </row>
    <row r="868" spans="5:5">
      <c r="E868" s="291"/>
    </row>
    <row r="869" spans="5:5">
      <c r="E869" s="291"/>
    </row>
    <row r="870" spans="5:5">
      <c r="E870" s="291"/>
    </row>
    <row r="871" spans="5:5">
      <c r="E871" s="291"/>
    </row>
    <row r="872" spans="5:5">
      <c r="E872" s="291"/>
    </row>
    <row r="873" spans="5:5">
      <c r="E873" s="291"/>
    </row>
    <row r="874" spans="5:5">
      <c r="E874" s="291"/>
    </row>
    <row r="875" spans="5:5">
      <c r="E875" s="291"/>
    </row>
    <row r="876" spans="5:5">
      <c r="E876" s="291"/>
    </row>
    <row r="877" spans="5:5">
      <c r="E877" s="291"/>
    </row>
    <row r="878" spans="5:5">
      <c r="E878" s="291"/>
    </row>
    <row r="879" spans="5:5">
      <c r="E879" s="291"/>
    </row>
    <row r="880" spans="5:5">
      <c r="E880" s="291"/>
    </row>
    <row r="881" spans="5:5">
      <c r="E881" s="291"/>
    </row>
    <row r="882" spans="5:5">
      <c r="E882" s="291"/>
    </row>
    <row r="883" spans="5:5">
      <c r="E883" s="291"/>
    </row>
    <row r="884" spans="5:5">
      <c r="E884" s="291"/>
    </row>
    <row r="885" spans="5:5">
      <c r="E885" s="291"/>
    </row>
    <row r="886" spans="5:5">
      <c r="E886" s="291"/>
    </row>
    <row r="887" spans="5:5">
      <c r="E887" s="291"/>
    </row>
    <row r="888" spans="5:5">
      <c r="E888" s="291"/>
    </row>
    <row r="889" spans="5:5">
      <c r="E889" s="291"/>
    </row>
    <row r="890" spans="5:5">
      <c r="E890" s="291"/>
    </row>
    <row r="891" spans="5:5">
      <c r="E891" s="291"/>
    </row>
    <row r="892" spans="5:5">
      <c r="E892" s="291"/>
    </row>
    <row r="893" spans="5:5">
      <c r="E893" s="291"/>
    </row>
    <row r="894" spans="5:5">
      <c r="E894" s="291"/>
    </row>
    <row r="895" spans="5:5">
      <c r="E895" s="291"/>
    </row>
    <row r="896" spans="5:5">
      <c r="E896" s="291"/>
    </row>
    <row r="897" spans="5:5">
      <c r="E897" s="291"/>
    </row>
    <row r="898" spans="5:5">
      <c r="E898" s="291"/>
    </row>
    <row r="899" spans="5:5">
      <c r="E899" s="291"/>
    </row>
    <row r="900" spans="5:5">
      <c r="E900" s="291"/>
    </row>
    <row r="901" spans="5:5">
      <c r="E901" s="291"/>
    </row>
    <row r="902" spans="5:5">
      <c r="E902" s="291"/>
    </row>
    <row r="903" spans="5:5">
      <c r="E903" s="291"/>
    </row>
    <row r="904" spans="5:5">
      <c r="E904" s="291"/>
    </row>
    <row r="905" spans="5:5">
      <c r="E905" s="291"/>
    </row>
    <row r="906" spans="5:5">
      <c r="E906" s="291"/>
    </row>
    <row r="907" spans="5:5">
      <c r="E907" s="291"/>
    </row>
    <row r="908" spans="5:5">
      <c r="E908" s="291"/>
    </row>
    <row r="909" spans="5:5">
      <c r="E909" s="291"/>
    </row>
    <row r="910" spans="5:5">
      <c r="E910" s="291"/>
    </row>
    <row r="911" spans="5:5">
      <c r="E911" s="291"/>
    </row>
    <row r="912" spans="5:5">
      <c r="E912" s="291"/>
    </row>
    <row r="913" spans="5:5">
      <c r="E913" s="291"/>
    </row>
    <row r="914" spans="5:5">
      <c r="E914" s="291"/>
    </row>
    <row r="915" spans="5:5">
      <c r="E915" s="291"/>
    </row>
    <row r="916" spans="5:5">
      <c r="E916" s="291"/>
    </row>
    <row r="917" spans="5:5">
      <c r="E917" s="291"/>
    </row>
    <row r="918" spans="5:5">
      <c r="E918" s="291"/>
    </row>
    <row r="919" spans="5:5">
      <c r="E919" s="291"/>
    </row>
    <row r="920" spans="5:5">
      <c r="E920" s="291"/>
    </row>
    <row r="921" spans="5:5">
      <c r="E921" s="291"/>
    </row>
    <row r="922" spans="5:5">
      <c r="E922" s="291"/>
    </row>
    <row r="923" spans="5:5">
      <c r="E923" s="291"/>
    </row>
    <row r="924" spans="5:5">
      <c r="E924" s="291"/>
    </row>
    <row r="925" spans="5:5">
      <c r="E925" s="291"/>
    </row>
    <row r="926" spans="5:5">
      <c r="E926" s="291"/>
    </row>
    <row r="927" spans="5:5">
      <c r="E927" s="291"/>
    </row>
    <row r="928" spans="5:5">
      <c r="E928" s="291"/>
    </row>
    <row r="929" spans="5:5">
      <c r="E929" s="291"/>
    </row>
    <row r="930" spans="5:5">
      <c r="E930" s="291"/>
    </row>
    <row r="931" spans="5:5">
      <c r="E931" s="291"/>
    </row>
    <row r="932" spans="5:5">
      <c r="E932" s="291"/>
    </row>
    <row r="933" spans="5:5">
      <c r="E933" s="291"/>
    </row>
    <row r="934" spans="5:5">
      <c r="E934" s="291"/>
    </row>
    <row r="935" spans="5:5">
      <c r="E935" s="291"/>
    </row>
    <row r="936" spans="5:5">
      <c r="E936" s="291"/>
    </row>
    <row r="937" spans="5:5">
      <c r="E937" s="291"/>
    </row>
    <row r="938" spans="5:5">
      <c r="E938" s="291"/>
    </row>
    <row r="939" spans="5:5">
      <c r="E939" s="291"/>
    </row>
    <row r="940" spans="5:5">
      <c r="E940" s="291"/>
    </row>
    <row r="941" spans="5:5">
      <c r="E941" s="291"/>
    </row>
    <row r="942" spans="5:5">
      <c r="E942" s="291"/>
    </row>
    <row r="943" spans="5:5">
      <c r="E943" s="291"/>
    </row>
    <row r="944" spans="5:5">
      <c r="E944" s="291"/>
    </row>
    <row r="945" spans="5:5">
      <c r="E945" s="291"/>
    </row>
    <row r="946" spans="5:5">
      <c r="E946" s="291"/>
    </row>
    <row r="947" spans="5:5">
      <c r="E947" s="291"/>
    </row>
    <row r="948" spans="5:5">
      <c r="E948" s="291"/>
    </row>
    <row r="949" spans="5:5">
      <c r="E949" s="291"/>
    </row>
    <row r="950" spans="5:5">
      <c r="E950" s="291"/>
    </row>
    <row r="951" spans="5:5">
      <c r="E951" s="291"/>
    </row>
    <row r="952" spans="5:5">
      <c r="E952" s="291"/>
    </row>
    <row r="953" spans="5:5">
      <c r="E953" s="291"/>
    </row>
    <row r="954" spans="5:5">
      <c r="E954" s="291"/>
    </row>
    <row r="955" spans="5:5">
      <c r="E955" s="291"/>
    </row>
    <row r="956" spans="5:5">
      <c r="E956" s="291"/>
    </row>
    <row r="957" spans="5:5">
      <c r="E957" s="291"/>
    </row>
    <row r="958" spans="5:5">
      <c r="E958" s="291"/>
    </row>
    <row r="959" spans="5:5">
      <c r="E959" s="291"/>
    </row>
    <row r="960" spans="5:5">
      <c r="E960" s="291"/>
    </row>
    <row r="961" spans="5:5">
      <c r="E961" s="291"/>
    </row>
    <row r="962" spans="5:5">
      <c r="E962" s="291"/>
    </row>
    <row r="963" spans="5:5">
      <c r="E963" s="291"/>
    </row>
    <row r="964" spans="5:5">
      <c r="E964" s="291"/>
    </row>
    <row r="965" spans="5:5">
      <c r="E965" s="291"/>
    </row>
    <row r="966" spans="5:5">
      <c r="E966" s="291"/>
    </row>
    <row r="967" spans="5:5">
      <c r="E967" s="291"/>
    </row>
    <row r="968" spans="5:5">
      <c r="E968" s="291"/>
    </row>
    <row r="969" spans="5:5">
      <c r="E969" s="291"/>
    </row>
    <row r="970" spans="5:5">
      <c r="E970" s="291"/>
    </row>
    <row r="971" spans="5:5">
      <c r="E971" s="291"/>
    </row>
    <row r="972" spans="5:5">
      <c r="E972" s="291"/>
    </row>
    <row r="973" spans="5:5">
      <c r="E973" s="291"/>
    </row>
    <row r="974" spans="5:5">
      <c r="E974" s="291"/>
    </row>
    <row r="975" spans="5:5">
      <c r="E975" s="291"/>
    </row>
    <row r="976" spans="5:5">
      <c r="E976" s="291"/>
    </row>
    <row r="977" spans="5:5">
      <c r="E977" s="291"/>
    </row>
    <row r="978" spans="5:5">
      <c r="E978" s="291"/>
    </row>
    <row r="979" spans="5:5">
      <c r="E979" s="291"/>
    </row>
    <row r="980" spans="5:5">
      <c r="E980" s="291"/>
    </row>
    <row r="981" spans="5:5">
      <c r="E981" s="291"/>
    </row>
    <row r="982" spans="5:5">
      <c r="E982" s="291"/>
    </row>
    <row r="983" spans="5:5">
      <c r="E983" s="291"/>
    </row>
    <row r="984" spans="5:5">
      <c r="E984" s="291"/>
    </row>
    <row r="985" spans="5:5">
      <c r="E985" s="291"/>
    </row>
    <row r="986" spans="5:5">
      <c r="E986" s="291"/>
    </row>
    <row r="987" spans="5:5">
      <c r="E987" s="291"/>
    </row>
    <row r="988" spans="5:5">
      <c r="E988" s="291"/>
    </row>
    <row r="989" spans="5:5">
      <c r="E989" s="291"/>
    </row>
    <row r="990" spans="5:5">
      <c r="E990" s="291"/>
    </row>
    <row r="991" spans="5:5">
      <c r="E991" s="291"/>
    </row>
    <row r="992" spans="5:5">
      <c r="E992" s="291"/>
    </row>
    <row r="993" spans="5:5">
      <c r="E993" s="291"/>
    </row>
    <row r="994" spans="5:5">
      <c r="E994" s="291"/>
    </row>
    <row r="995" spans="5:5">
      <c r="E995" s="291"/>
    </row>
    <row r="996" spans="5:5">
      <c r="E996" s="291"/>
    </row>
    <row r="997" spans="5:5">
      <c r="E997" s="291"/>
    </row>
    <row r="998" spans="5:5">
      <c r="E998" s="291"/>
    </row>
    <row r="999" spans="5:5">
      <c r="E999" s="291"/>
    </row>
    <row r="1000" spans="5:5">
      <c r="E1000" s="291"/>
    </row>
    <row r="1001" spans="5:5">
      <c r="E1001" s="291"/>
    </row>
    <row r="1002" spans="5:5">
      <c r="E1002" s="291"/>
    </row>
    <row r="1003" spans="5:5">
      <c r="E1003" s="291"/>
    </row>
    <row r="1004" spans="5:5">
      <c r="E1004" s="291"/>
    </row>
    <row r="1005" spans="5:5">
      <c r="E1005" s="291"/>
    </row>
    <row r="1006" spans="5:5">
      <c r="E1006" s="291"/>
    </row>
    <row r="1007" spans="5:5">
      <c r="E1007" s="291"/>
    </row>
    <row r="1008" spans="5:5">
      <c r="E1008" s="291"/>
    </row>
    <row r="1009" spans="5:5">
      <c r="E1009" s="291"/>
    </row>
    <row r="1010" spans="5:5">
      <c r="E1010" s="291"/>
    </row>
    <row r="1011" spans="5:5">
      <c r="E1011" s="291"/>
    </row>
    <row r="1012" spans="5:5">
      <c r="E1012" s="291"/>
    </row>
    <row r="1013" spans="5:5">
      <c r="E1013" s="291"/>
    </row>
    <row r="1014" spans="5:5">
      <c r="E1014" s="291"/>
    </row>
    <row r="1015" spans="5:5">
      <c r="E1015" s="291"/>
    </row>
    <row r="1016" spans="5:5">
      <c r="E1016" s="291"/>
    </row>
    <row r="1017" spans="5:5">
      <c r="E1017" s="291"/>
    </row>
    <row r="1018" spans="5:5">
      <c r="E1018" s="291"/>
    </row>
    <row r="1019" spans="5:5">
      <c r="E1019" s="291"/>
    </row>
    <row r="1020" spans="5:5">
      <c r="E1020" s="291"/>
    </row>
    <row r="1021" spans="5:5">
      <c r="E1021" s="291"/>
    </row>
    <row r="1022" spans="5:5">
      <c r="E1022" s="291"/>
    </row>
    <row r="1023" spans="5:5">
      <c r="E1023" s="291"/>
    </row>
    <row r="1024" spans="5:5">
      <c r="E1024" s="291"/>
    </row>
    <row r="1025" spans="5:5">
      <c r="E1025" s="291"/>
    </row>
    <row r="1026" spans="5:5">
      <c r="E1026" s="291"/>
    </row>
    <row r="1027" spans="5:5">
      <c r="E1027" s="291"/>
    </row>
    <row r="1028" spans="5:5">
      <c r="E1028" s="291"/>
    </row>
    <row r="1029" spans="5:5">
      <c r="E1029" s="291"/>
    </row>
    <row r="1030" spans="5:5">
      <c r="E1030" s="291"/>
    </row>
    <row r="1031" spans="5:5">
      <c r="E1031" s="291"/>
    </row>
    <row r="1032" spans="5:5">
      <c r="E1032" s="291"/>
    </row>
    <row r="1033" spans="5:5">
      <c r="E1033" s="291"/>
    </row>
    <row r="1034" spans="5:5">
      <c r="E1034" s="291"/>
    </row>
    <row r="1035" spans="5:5">
      <c r="E1035" s="291"/>
    </row>
    <row r="1036" spans="5:5">
      <c r="E1036" s="291"/>
    </row>
    <row r="1037" spans="5:5">
      <c r="E1037" s="291"/>
    </row>
    <row r="1038" spans="5:5">
      <c r="E1038" s="291"/>
    </row>
    <row r="1039" spans="5:5">
      <c r="E1039" s="291"/>
    </row>
    <row r="1040" spans="5:5">
      <c r="E1040" s="291"/>
    </row>
    <row r="1041" spans="5:5">
      <c r="E1041" s="291"/>
    </row>
    <row r="1042" spans="5:5">
      <c r="E1042" s="291"/>
    </row>
    <row r="1043" spans="5:5">
      <c r="E1043" s="291"/>
    </row>
    <row r="1044" spans="5:5">
      <c r="E1044" s="291"/>
    </row>
    <row r="1045" spans="5:5">
      <c r="E1045" s="291"/>
    </row>
    <row r="1046" spans="5:5">
      <c r="E1046" s="291"/>
    </row>
    <row r="1047" spans="5:5">
      <c r="E1047" s="291"/>
    </row>
    <row r="1048" spans="5:5">
      <c r="E1048" s="291"/>
    </row>
    <row r="1049" spans="5:5">
      <c r="E1049" s="291"/>
    </row>
    <row r="1050" spans="5:5">
      <c r="E1050" s="291"/>
    </row>
    <row r="1051" spans="5:5">
      <c r="E1051" s="291"/>
    </row>
    <row r="1052" spans="5:5">
      <c r="E1052" s="291"/>
    </row>
    <row r="1053" spans="5:5">
      <c r="E1053" s="291"/>
    </row>
    <row r="1054" spans="5:5">
      <c r="E1054" s="291"/>
    </row>
    <row r="1055" spans="5:5">
      <c r="E1055" s="291"/>
    </row>
    <row r="1056" spans="5:5">
      <c r="E1056" s="291"/>
    </row>
    <row r="1057" spans="5:5">
      <c r="E1057" s="291"/>
    </row>
    <row r="1058" spans="5:5">
      <c r="E1058" s="291"/>
    </row>
    <row r="1059" spans="5:5">
      <c r="E1059" s="291"/>
    </row>
    <row r="1060" spans="5:5">
      <c r="E1060" s="291"/>
    </row>
    <row r="1061" spans="5:5">
      <c r="E1061" s="291"/>
    </row>
    <row r="1062" spans="5:5">
      <c r="E1062" s="291"/>
    </row>
    <row r="1063" spans="5:5">
      <c r="E1063" s="291"/>
    </row>
    <row r="1064" spans="5:5">
      <c r="E1064" s="291"/>
    </row>
    <row r="1065" spans="5:5">
      <c r="E1065" s="291"/>
    </row>
    <row r="1066" spans="5:5">
      <c r="E1066" s="291"/>
    </row>
    <row r="1067" spans="5:5">
      <c r="E1067" s="291"/>
    </row>
    <row r="1068" spans="5:5">
      <c r="E1068" s="291"/>
    </row>
    <row r="1069" spans="5:5">
      <c r="E1069" s="291"/>
    </row>
    <row r="1070" spans="5:5">
      <c r="E1070" s="291"/>
    </row>
    <row r="1071" spans="5:5">
      <c r="E1071" s="291"/>
    </row>
    <row r="1072" spans="5:5">
      <c r="E1072" s="291"/>
    </row>
    <row r="1073" spans="5:5">
      <c r="E1073" s="291"/>
    </row>
    <row r="1074" spans="5:5">
      <c r="E1074" s="291"/>
    </row>
    <row r="1075" spans="5:5">
      <c r="E1075" s="291"/>
    </row>
    <row r="1076" spans="5:5">
      <c r="E1076" s="291"/>
    </row>
    <row r="1077" spans="5:5">
      <c r="E1077" s="291"/>
    </row>
    <row r="1078" spans="5:5">
      <c r="E1078" s="291"/>
    </row>
    <row r="1079" spans="5:5">
      <c r="E1079" s="291"/>
    </row>
    <row r="1080" spans="5:5">
      <c r="E1080" s="291"/>
    </row>
    <row r="1081" spans="5:5">
      <c r="E1081" s="291"/>
    </row>
    <row r="1082" spans="5:5">
      <c r="E1082" s="291"/>
    </row>
    <row r="1083" spans="5:5">
      <c r="E1083" s="291"/>
    </row>
    <row r="1084" spans="5:5">
      <c r="E1084" s="291"/>
    </row>
    <row r="1085" spans="5:5">
      <c r="E1085" s="291"/>
    </row>
    <row r="1086" spans="5:5">
      <c r="E1086" s="291"/>
    </row>
    <row r="1087" spans="5:5">
      <c r="E1087" s="291"/>
    </row>
    <row r="1088" spans="5:5">
      <c r="E1088" s="291"/>
    </row>
    <row r="1089" spans="5:5">
      <c r="E1089" s="291"/>
    </row>
    <row r="1090" spans="5:5">
      <c r="E1090" s="291"/>
    </row>
    <row r="1091" spans="5:5">
      <c r="E1091" s="291"/>
    </row>
    <row r="1092" spans="5:5">
      <c r="E1092" s="291"/>
    </row>
    <row r="1093" spans="5:5">
      <c r="E1093" s="291"/>
    </row>
    <row r="1094" spans="5:5">
      <c r="E1094" s="291"/>
    </row>
    <row r="1095" spans="5:5">
      <c r="E1095" s="291"/>
    </row>
    <row r="1096" spans="5:5">
      <c r="E1096" s="291"/>
    </row>
    <row r="1097" spans="5:5">
      <c r="E1097" s="291"/>
    </row>
    <row r="1098" spans="5:5">
      <c r="E1098" s="291"/>
    </row>
    <row r="1099" spans="5:5">
      <c r="E1099" s="291"/>
    </row>
    <row r="1100" spans="5:5">
      <c r="E1100" s="291"/>
    </row>
    <row r="1101" spans="5:5">
      <c r="E1101" s="291"/>
    </row>
    <row r="1102" spans="5:5">
      <c r="E1102" s="291"/>
    </row>
    <row r="1103" spans="5:5">
      <c r="E1103" s="291"/>
    </row>
    <row r="1104" spans="5:5">
      <c r="E1104" s="291"/>
    </row>
    <row r="1105" spans="5:5">
      <c r="E1105" s="291"/>
    </row>
    <row r="1106" spans="5:5">
      <c r="E1106" s="291"/>
    </row>
    <row r="1107" spans="5:5">
      <c r="E1107" s="291"/>
    </row>
    <row r="1108" spans="5:5">
      <c r="E1108" s="291"/>
    </row>
    <row r="1109" spans="5:5">
      <c r="E1109" s="291"/>
    </row>
    <row r="1110" spans="5:5">
      <c r="E1110" s="291"/>
    </row>
    <row r="1111" spans="5:5">
      <c r="E1111" s="291"/>
    </row>
    <row r="1112" spans="5:5">
      <c r="E1112" s="291"/>
    </row>
    <row r="1113" spans="5:5">
      <c r="E1113" s="291"/>
    </row>
    <row r="1114" spans="5:5">
      <c r="E1114" s="291"/>
    </row>
    <row r="1115" spans="5:5">
      <c r="E1115" s="291"/>
    </row>
    <row r="1116" spans="5:5">
      <c r="E1116" s="291"/>
    </row>
    <row r="1117" spans="5:5">
      <c r="E1117" s="291"/>
    </row>
    <row r="1118" spans="5:5">
      <c r="E1118" s="291"/>
    </row>
    <row r="1119" spans="5:5">
      <c r="E1119" s="291"/>
    </row>
    <row r="1120" spans="5:5">
      <c r="E1120" s="291"/>
    </row>
    <row r="1121" spans="5:5">
      <c r="E1121" s="291"/>
    </row>
    <row r="1122" spans="5:5">
      <c r="E1122" s="291"/>
    </row>
    <row r="1123" spans="5:5">
      <c r="E1123" s="291"/>
    </row>
    <row r="1124" spans="5:5">
      <c r="E1124" s="291"/>
    </row>
    <row r="1125" spans="5:5">
      <c r="E1125" s="291"/>
    </row>
    <row r="1126" spans="5:5">
      <c r="E1126" s="291"/>
    </row>
    <row r="1127" spans="5:5">
      <c r="E1127" s="291"/>
    </row>
    <row r="1128" spans="5:5">
      <c r="E1128" s="291"/>
    </row>
    <row r="1129" spans="5:5">
      <c r="E1129" s="291"/>
    </row>
    <row r="1130" spans="5:5">
      <c r="E1130" s="291"/>
    </row>
    <row r="1131" spans="5:5">
      <c r="E1131" s="291"/>
    </row>
    <row r="1132" spans="5:5">
      <c r="E1132" s="291"/>
    </row>
    <row r="1133" spans="5:5">
      <c r="E1133" s="291"/>
    </row>
    <row r="1134" spans="5:5">
      <c r="E1134" s="291"/>
    </row>
    <row r="1135" spans="5:5">
      <c r="E1135" s="291"/>
    </row>
    <row r="1136" spans="5:5">
      <c r="E1136" s="291"/>
    </row>
    <row r="1137" spans="5:5">
      <c r="E1137" s="291"/>
    </row>
    <row r="1138" spans="5:5">
      <c r="E1138" s="291"/>
    </row>
    <row r="1139" spans="5:5">
      <c r="E1139" s="291"/>
    </row>
    <row r="1140" spans="5:5">
      <c r="E1140" s="291"/>
    </row>
    <row r="1141" spans="5:5">
      <c r="E1141" s="291"/>
    </row>
    <row r="1142" spans="5:5">
      <c r="E1142" s="291"/>
    </row>
    <row r="1143" spans="5:5">
      <c r="E1143" s="291"/>
    </row>
    <row r="1144" spans="5:5">
      <c r="E1144" s="291"/>
    </row>
    <row r="1145" spans="5:5">
      <c r="E1145" s="291"/>
    </row>
    <row r="1146" spans="5:5">
      <c r="E1146" s="291"/>
    </row>
    <row r="1147" spans="5:5">
      <c r="E1147" s="291"/>
    </row>
    <row r="1148" spans="5:5">
      <c r="E1148" s="291"/>
    </row>
    <row r="1149" spans="5:5">
      <c r="E1149" s="291"/>
    </row>
    <row r="1150" spans="5:5">
      <c r="E1150" s="291"/>
    </row>
    <row r="1151" spans="5:5">
      <c r="E1151" s="291"/>
    </row>
    <row r="1152" spans="5:5">
      <c r="E1152" s="291"/>
    </row>
    <row r="1153" spans="5:5">
      <c r="E1153" s="291"/>
    </row>
    <row r="1154" spans="5:5">
      <c r="E1154" s="291"/>
    </row>
    <row r="1155" spans="5:5">
      <c r="E1155" s="291"/>
    </row>
    <row r="1156" spans="5:5">
      <c r="E1156" s="291"/>
    </row>
    <row r="1157" spans="5:5">
      <c r="E1157" s="291"/>
    </row>
    <row r="1158" spans="5:5">
      <c r="E1158" s="291"/>
    </row>
    <row r="1159" spans="5:5">
      <c r="E1159" s="291"/>
    </row>
    <row r="1160" spans="5:5">
      <c r="E1160" s="291"/>
    </row>
    <row r="1161" spans="5:5">
      <c r="E1161" s="291"/>
    </row>
    <row r="1162" spans="5:5">
      <c r="E1162" s="291"/>
    </row>
    <row r="1163" spans="5:5">
      <c r="E1163" s="291"/>
    </row>
    <row r="1164" spans="5:5">
      <c r="E1164" s="291"/>
    </row>
    <row r="1165" spans="5:5">
      <c r="E1165" s="291"/>
    </row>
    <row r="1166" spans="5:5">
      <c r="E1166" s="291"/>
    </row>
    <row r="1167" spans="5:5">
      <c r="E1167" s="291"/>
    </row>
    <row r="1168" spans="5:5">
      <c r="E1168" s="291"/>
    </row>
    <row r="1169" spans="5:5">
      <c r="E1169" s="291"/>
    </row>
    <row r="1170" spans="5:5">
      <c r="E1170" s="291"/>
    </row>
    <row r="1171" spans="5:5">
      <c r="E1171" s="291"/>
    </row>
    <row r="1172" spans="5:5">
      <c r="E1172" s="291"/>
    </row>
    <row r="1173" spans="5:5">
      <c r="E1173" s="291"/>
    </row>
    <row r="1174" spans="5:5">
      <c r="E1174" s="291"/>
    </row>
    <row r="1175" spans="5:5">
      <c r="E1175" s="291"/>
    </row>
    <row r="1176" spans="5:5">
      <c r="E1176" s="291"/>
    </row>
    <row r="1177" spans="5:5">
      <c r="E1177" s="291"/>
    </row>
    <row r="1178" spans="5:5">
      <c r="E1178" s="291"/>
    </row>
    <row r="1179" spans="5:5">
      <c r="E1179" s="291"/>
    </row>
    <row r="1180" spans="5:5">
      <c r="E1180" s="291"/>
    </row>
    <row r="1181" spans="5:5">
      <c r="E1181" s="291"/>
    </row>
    <row r="1182" spans="5:5">
      <c r="E1182" s="291"/>
    </row>
    <row r="1183" spans="5:5">
      <c r="E1183" s="291"/>
    </row>
    <row r="1184" spans="5:5">
      <c r="E1184" s="291"/>
    </row>
    <row r="1185" spans="5:5">
      <c r="E1185" s="291"/>
    </row>
    <row r="1186" spans="5:5">
      <c r="E1186" s="291"/>
    </row>
    <row r="1187" spans="5:5">
      <c r="E1187" s="291"/>
    </row>
    <row r="1188" spans="5:5">
      <c r="E1188" s="291"/>
    </row>
    <row r="1189" spans="5:5">
      <c r="E1189" s="291"/>
    </row>
    <row r="1190" spans="5:5">
      <c r="E1190" s="291"/>
    </row>
    <row r="1191" spans="5:5">
      <c r="E1191" s="291"/>
    </row>
    <row r="1192" spans="5:5">
      <c r="E1192" s="291"/>
    </row>
    <row r="1193" spans="5:5">
      <c r="E1193" s="291"/>
    </row>
    <row r="1194" spans="5:5">
      <c r="E1194" s="291"/>
    </row>
    <row r="1195" spans="5:5">
      <c r="E1195" s="291"/>
    </row>
    <row r="1196" spans="5:5">
      <c r="E1196" s="291"/>
    </row>
    <row r="1197" spans="5:5">
      <c r="E1197" s="291"/>
    </row>
    <row r="1198" spans="5:5">
      <c r="E1198" s="291"/>
    </row>
    <row r="1199" spans="5:5">
      <c r="E1199" s="291"/>
    </row>
    <row r="1200" spans="5:5">
      <c r="E1200" s="291"/>
    </row>
    <row r="1201" spans="5:5">
      <c r="E1201" s="291"/>
    </row>
    <row r="1202" spans="5:5">
      <c r="E1202" s="291"/>
    </row>
    <row r="1203" spans="5:5">
      <c r="E1203" s="291"/>
    </row>
    <row r="1204" spans="5:5">
      <c r="E1204" s="291"/>
    </row>
    <row r="1205" spans="5:5">
      <c r="E1205" s="291"/>
    </row>
    <row r="1206" spans="5:5">
      <c r="E1206" s="291"/>
    </row>
    <row r="1207" spans="5:5">
      <c r="E1207" s="291"/>
    </row>
    <row r="1208" spans="5:5">
      <c r="E1208" s="291"/>
    </row>
    <row r="1209" spans="5:5">
      <c r="E1209" s="291"/>
    </row>
    <row r="1210" spans="5:5">
      <c r="E1210" s="291"/>
    </row>
    <row r="1211" spans="5:5">
      <c r="E1211" s="291"/>
    </row>
    <row r="1212" spans="5:5">
      <c r="E1212" s="291"/>
    </row>
    <row r="1213" spans="5:5">
      <c r="E1213" s="291"/>
    </row>
    <row r="1214" spans="5:5">
      <c r="E1214" s="291"/>
    </row>
    <row r="1215" spans="5:5">
      <c r="E1215" s="291"/>
    </row>
    <row r="1216" spans="5:5">
      <c r="E1216" s="291"/>
    </row>
    <row r="1217" spans="5:5">
      <c r="E1217" s="291"/>
    </row>
    <row r="1218" spans="5:5">
      <c r="E1218" s="291"/>
    </row>
    <row r="1219" spans="5:5">
      <c r="E1219" s="291"/>
    </row>
    <row r="1220" spans="5:5">
      <c r="E1220" s="291"/>
    </row>
    <row r="1221" spans="5:5">
      <c r="E1221" s="291"/>
    </row>
    <row r="1222" spans="5:5">
      <c r="E1222" s="291"/>
    </row>
    <row r="1223" spans="5:5">
      <c r="E1223" s="291"/>
    </row>
    <row r="1224" spans="5:5">
      <c r="E1224" s="291"/>
    </row>
    <row r="1225" spans="5:5">
      <c r="E1225" s="291"/>
    </row>
    <row r="1226" spans="5:5">
      <c r="E1226" s="291"/>
    </row>
    <row r="1227" spans="5:5">
      <c r="E1227" s="291"/>
    </row>
    <row r="1228" spans="5:5">
      <c r="E1228" s="291"/>
    </row>
    <row r="1229" spans="5:5">
      <c r="E1229" s="291"/>
    </row>
    <row r="1230" spans="5:5">
      <c r="E1230" s="291"/>
    </row>
    <row r="1231" spans="5:5">
      <c r="E1231" s="291"/>
    </row>
    <row r="1232" spans="5:5">
      <c r="E1232" s="291"/>
    </row>
    <row r="1233" spans="5:5">
      <c r="E1233" s="291"/>
    </row>
    <row r="1234" spans="5:5">
      <c r="E1234" s="291"/>
    </row>
    <row r="1235" spans="5:5">
      <c r="E1235" s="291"/>
    </row>
    <row r="1236" spans="5:5">
      <c r="E1236" s="291"/>
    </row>
    <row r="1237" spans="5:5">
      <c r="E1237" s="291"/>
    </row>
    <row r="1238" spans="5:5">
      <c r="E1238" s="291"/>
    </row>
    <row r="1239" spans="5:5">
      <c r="E1239" s="291"/>
    </row>
    <row r="1240" spans="5:5">
      <c r="E1240" s="291"/>
    </row>
    <row r="1241" spans="5:5">
      <c r="E1241" s="291"/>
    </row>
    <row r="1242" spans="5:5">
      <c r="E1242" s="291"/>
    </row>
    <row r="1243" spans="5:5">
      <c r="E1243" s="291"/>
    </row>
    <row r="1244" spans="5:5">
      <c r="E1244" s="291"/>
    </row>
    <row r="1245" spans="5:5">
      <c r="E1245" s="291"/>
    </row>
    <row r="1246" spans="5:5">
      <c r="E1246" s="291"/>
    </row>
    <row r="1247" spans="5:5">
      <c r="E1247" s="291"/>
    </row>
    <row r="1248" spans="5:5">
      <c r="E1248" s="291"/>
    </row>
    <row r="1249" spans="5:5">
      <c r="E1249" s="291"/>
    </row>
    <row r="1250" spans="5:5">
      <c r="E1250" s="291"/>
    </row>
    <row r="1251" spans="5:5">
      <c r="E1251" s="291"/>
    </row>
    <row r="1252" spans="5:5">
      <c r="E1252" s="291"/>
    </row>
    <row r="1253" spans="5:5">
      <c r="E1253" s="291"/>
    </row>
    <row r="1254" spans="5:5">
      <c r="E1254" s="291"/>
    </row>
    <row r="1255" spans="5:5">
      <c r="E1255" s="291"/>
    </row>
    <row r="1256" spans="5:5">
      <c r="E1256" s="291"/>
    </row>
    <row r="1257" spans="5:5">
      <c r="E1257" s="291"/>
    </row>
    <row r="1258" spans="5:5">
      <c r="E1258" s="291"/>
    </row>
    <row r="1259" spans="5:5">
      <c r="E1259" s="291"/>
    </row>
    <row r="1260" spans="5:5">
      <c r="E1260" s="291"/>
    </row>
    <row r="1261" spans="5:5">
      <c r="E1261" s="291"/>
    </row>
    <row r="1262" spans="5:5">
      <c r="E1262" s="291"/>
    </row>
    <row r="1263" spans="5:5">
      <c r="E1263" s="291"/>
    </row>
    <row r="1264" spans="5:5">
      <c r="E1264" s="291"/>
    </row>
    <row r="1265" spans="5:5">
      <c r="E1265" s="291"/>
    </row>
    <row r="1266" spans="5:5">
      <c r="E1266" s="291"/>
    </row>
    <row r="1267" spans="5:5">
      <c r="E1267" s="291"/>
    </row>
    <row r="1268" spans="5:5">
      <c r="E1268" s="291"/>
    </row>
    <row r="1269" spans="5:5">
      <c r="E1269" s="291"/>
    </row>
    <row r="1270" spans="5:5">
      <c r="E1270" s="291"/>
    </row>
    <row r="1271" spans="5:5">
      <c r="E1271" s="291"/>
    </row>
    <row r="1272" spans="5:5">
      <c r="E1272" s="291"/>
    </row>
    <row r="1273" spans="5:5">
      <c r="E1273" s="291"/>
    </row>
    <row r="1274" spans="5:5">
      <c r="E1274" s="291"/>
    </row>
    <row r="1275" spans="5:5">
      <c r="E1275" s="291"/>
    </row>
    <row r="1276" spans="5:5">
      <c r="E1276" s="291"/>
    </row>
    <row r="1277" spans="5:5">
      <c r="E1277" s="291"/>
    </row>
    <row r="1278" spans="5:5">
      <c r="E1278" s="291"/>
    </row>
    <row r="1279" spans="5:5">
      <c r="E1279" s="291"/>
    </row>
    <row r="1280" spans="5:5">
      <c r="E1280" s="291"/>
    </row>
    <row r="1281" spans="5:5">
      <c r="E1281" s="291"/>
    </row>
    <row r="1282" spans="5:5">
      <c r="E1282" s="291"/>
    </row>
    <row r="1283" spans="5:5">
      <c r="E1283" s="291"/>
    </row>
    <row r="1284" spans="5:5">
      <c r="E1284" s="291"/>
    </row>
    <row r="1285" spans="5:5">
      <c r="E1285" s="291"/>
    </row>
    <row r="1286" spans="5:5">
      <c r="E1286" s="291"/>
    </row>
    <row r="1287" spans="5:5">
      <c r="E1287" s="291"/>
    </row>
    <row r="1288" spans="5:5">
      <c r="E1288" s="291"/>
    </row>
    <row r="1289" spans="5:5">
      <c r="E1289" s="291"/>
    </row>
    <row r="1290" spans="5:5">
      <c r="E1290" s="291"/>
    </row>
    <row r="1291" spans="5:5">
      <c r="E1291" s="291"/>
    </row>
    <row r="1292" spans="5:5">
      <c r="E1292" s="291"/>
    </row>
    <row r="1293" spans="5:5">
      <c r="E1293" s="291"/>
    </row>
    <row r="1294" spans="5:5">
      <c r="E1294" s="291"/>
    </row>
    <row r="1295" spans="5:5">
      <c r="E1295" s="291"/>
    </row>
    <row r="1296" spans="5:5">
      <c r="E1296" s="291"/>
    </row>
    <row r="1297" spans="5:5">
      <c r="E1297" s="291"/>
    </row>
    <row r="1298" spans="5:5">
      <c r="E1298" s="291"/>
    </row>
    <row r="1299" spans="5:5">
      <c r="E1299" s="291"/>
    </row>
    <row r="1300" spans="5:5">
      <c r="E1300" s="291"/>
    </row>
    <row r="1301" spans="5:5">
      <c r="E1301" s="291"/>
    </row>
    <row r="1302" spans="5:5">
      <c r="E1302" s="291"/>
    </row>
    <row r="1303" spans="5:5">
      <c r="E1303" s="291"/>
    </row>
    <row r="1304" spans="5:5">
      <c r="E1304" s="291"/>
    </row>
    <row r="1305" spans="5:5">
      <c r="E1305" s="291"/>
    </row>
    <row r="1306" spans="5:5">
      <c r="E1306" s="291"/>
    </row>
    <row r="1307" spans="5:5">
      <c r="E1307" s="291"/>
    </row>
    <row r="1308" spans="5:5">
      <c r="E1308" s="291"/>
    </row>
    <row r="1309" spans="5:5">
      <c r="E1309" s="291"/>
    </row>
    <row r="1310" spans="5:5">
      <c r="E1310" s="291"/>
    </row>
    <row r="1311" spans="5:5">
      <c r="E1311" s="291"/>
    </row>
    <row r="1312" spans="5:5">
      <c r="E1312" s="291"/>
    </row>
    <row r="1313" spans="5:5">
      <c r="E1313" s="291"/>
    </row>
    <row r="1314" spans="5:5">
      <c r="E1314" s="291"/>
    </row>
    <row r="1315" spans="5:5">
      <c r="E1315" s="291"/>
    </row>
    <row r="1316" spans="5:5">
      <c r="E1316" s="291"/>
    </row>
    <row r="1317" spans="5:5">
      <c r="E1317" s="291"/>
    </row>
    <row r="1318" spans="5:5">
      <c r="E1318" s="291"/>
    </row>
    <row r="1319" spans="5:5">
      <c r="E1319" s="291"/>
    </row>
    <row r="1320" spans="5:5">
      <c r="E1320" s="291"/>
    </row>
    <row r="1321" spans="5:5">
      <c r="E1321" s="291"/>
    </row>
    <row r="1322" spans="5:5">
      <c r="E1322" s="291"/>
    </row>
    <row r="1323" spans="5:5">
      <c r="E1323" s="291"/>
    </row>
    <row r="1324" spans="5:5">
      <c r="E1324" s="291"/>
    </row>
    <row r="1325" spans="5:5">
      <c r="E1325" s="291"/>
    </row>
    <row r="1326" spans="5:5">
      <c r="E1326" s="291"/>
    </row>
    <row r="1327" spans="5:5">
      <c r="E1327" s="291"/>
    </row>
    <row r="1328" spans="5:5">
      <c r="E1328" s="291"/>
    </row>
    <row r="1329" spans="5:5">
      <c r="E1329" s="291"/>
    </row>
    <row r="1330" spans="5:5">
      <c r="E1330" s="291"/>
    </row>
    <row r="1331" spans="5:5">
      <c r="E1331" s="291"/>
    </row>
    <row r="1332" spans="5:5">
      <c r="E1332" s="291"/>
    </row>
    <row r="1333" spans="5:5">
      <c r="E1333" s="291"/>
    </row>
    <row r="1334" spans="5:5">
      <c r="E1334" s="291"/>
    </row>
    <row r="1335" spans="5:5">
      <c r="E1335" s="291"/>
    </row>
    <row r="1336" spans="5:5">
      <c r="E1336" s="291"/>
    </row>
    <row r="1337" spans="5:5">
      <c r="E1337" s="291"/>
    </row>
    <row r="1338" spans="5:5">
      <c r="E1338" s="291"/>
    </row>
    <row r="1339" spans="5:5">
      <c r="E1339" s="291"/>
    </row>
    <row r="1340" spans="5:5">
      <c r="E1340" s="291"/>
    </row>
    <row r="1341" spans="5:5">
      <c r="E1341" s="291"/>
    </row>
    <row r="1342" spans="5:5">
      <c r="E1342" s="291"/>
    </row>
    <row r="1343" spans="5:5">
      <c r="E1343" s="291"/>
    </row>
    <row r="1344" spans="5:5">
      <c r="E1344" s="291"/>
    </row>
    <row r="1345" spans="5:5">
      <c r="E1345" s="291"/>
    </row>
    <row r="1346" spans="5:5">
      <c r="E1346" s="291"/>
    </row>
    <row r="1347" spans="5:5">
      <c r="E1347" s="291"/>
    </row>
    <row r="1348" spans="5:5">
      <c r="E1348" s="291"/>
    </row>
    <row r="1349" spans="5:5">
      <c r="E1349" s="291"/>
    </row>
    <row r="1350" spans="5:5">
      <c r="E1350" s="291"/>
    </row>
    <row r="1351" spans="5:5">
      <c r="E1351" s="291"/>
    </row>
    <row r="1352" spans="5:5">
      <c r="E1352" s="291"/>
    </row>
    <row r="1353" spans="5:5">
      <c r="E1353" s="291"/>
    </row>
    <row r="1354" spans="5:5">
      <c r="E1354" s="291"/>
    </row>
    <row r="1355" spans="5:5">
      <c r="E1355" s="291"/>
    </row>
    <row r="1356" spans="5:5">
      <c r="E1356" s="291"/>
    </row>
    <row r="1357" spans="5:5">
      <c r="E1357" s="291"/>
    </row>
    <row r="1358" spans="5:5">
      <c r="E1358" s="291"/>
    </row>
    <row r="1359" spans="5:5">
      <c r="E1359" s="291"/>
    </row>
    <row r="1360" spans="5:5">
      <c r="E1360" s="291"/>
    </row>
    <row r="1361" spans="5:5">
      <c r="E1361" s="291"/>
    </row>
    <row r="1362" spans="5:5">
      <c r="E1362" s="291"/>
    </row>
    <row r="1363" spans="5:5">
      <c r="E1363" s="291"/>
    </row>
    <row r="1364" spans="5:5">
      <c r="E1364" s="291"/>
    </row>
    <row r="1365" spans="5:5">
      <c r="E1365" s="291"/>
    </row>
    <row r="1366" spans="5:5">
      <c r="E1366" s="291"/>
    </row>
    <row r="1367" spans="5:5">
      <c r="E1367" s="291"/>
    </row>
    <row r="1368" spans="5:5">
      <c r="E1368" s="291"/>
    </row>
    <row r="1369" spans="5:5">
      <c r="E1369" s="291"/>
    </row>
    <row r="1370" spans="5:5">
      <c r="E1370" s="291"/>
    </row>
    <row r="1371" spans="5:5">
      <c r="E1371" s="291"/>
    </row>
    <row r="1372" spans="5:5">
      <c r="E1372" s="291"/>
    </row>
    <row r="1373" spans="5:5">
      <c r="E1373" s="291"/>
    </row>
    <row r="1374" spans="5:5">
      <c r="E1374" s="291"/>
    </row>
    <row r="1375" spans="5:5">
      <c r="E1375" s="291"/>
    </row>
    <row r="1376" spans="5:5">
      <c r="E1376" s="291"/>
    </row>
    <row r="1377" spans="5:5">
      <c r="E1377" s="291"/>
    </row>
    <row r="1378" spans="5:5">
      <c r="E1378" s="291"/>
    </row>
    <row r="1379" spans="5:5">
      <c r="E1379" s="291"/>
    </row>
    <row r="1380" spans="5:5">
      <c r="E1380" s="291"/>
    </row>
    <row r="1381" spans="5:5">
      <c r="E1381" s="291"/>
    </row>
    <row r="1382" spans="5:5">
      <c r="E1382" s="291"/>
    </row>
    <row r="1383" spans="5:5">
      <c r="E1383" s="291"/>
    </row>
    <row r="1384" spans="5:5">
      <c r="E1384" s="291"/>
    </row>
    <row r="1385" spans="5:5">
      <c r="E1385" s="291"/>
    </row>
    <row r="1386" spans="5:5">
      <c r="E1386" s="291"/>
    </row>
    <row r="1387" spans="5:5">
      <c r="E1387" s="291"/>
    </row>
    <row r="1388" spans="5:5">
      <c r="E1388" s="291"/>
    </row>
    <row r="1389" spans="5:5">
      <c r="E1389" s="291"/>
    </row>
    <row r="1390" spans="5:5">
      <c r="E1390" s="291"/>
    </row>
    <row r="1391" spans="5:5">
      <c r="E1391" s="291"/>
    </row>
    <row r="1392" spans="5:5">
      <c r="E1392" s="291"/>
    </row>
    <row r="1393" spans="5:5">
      <c r="E1393" s="291"/>
    </row>
    <row r="1394" spans="5:5">
      <c r="E1394" s="291"/>
    </row>
    <row r="1395" spans="5:5">
      <c r="E1395" s="291"/>
    </row>
    <row r="1396" spans="5:5">
      <c r="E1396" s="291"/>
    </row>
    <row r="1397" spans="5:5">
      <c r="E1397" s="291"/>
    </row>
    <row r="1398" spans="5:5">
      <c r="E1398" s="291"/>
    </row>
    <row r="1399" spans="5:5">
      <c r="E1399" s="291"/>
    </row>
    <row r="1400" spans="5:5">
      <c r="E1400" s="291"/>
    </row>
    <row r="1401" spans="5:5">
      <c r="E1401" s="291"/>
    </row>
    <row r="1402" spans="5:5">
      <c r="E1402" s="291"/>
    </row>
    <row r="1403" spans="5:5">
      <c r="E1403" s="291"/>
    </row>
    <row r="1404" spans="5:5">
      <c r="E1404" s="291"/>
    </row>
    <row r="1405" spans="5:5">
      <c r="E1405" s="291"/>
    </row>
    <row r="1406" spans="5:5">
      <c r="E1406" s="291"/>
    </row>
    <row r="1407" spans="5:5">
      <c r="E1407" s="291"/>
    </row>
    <row r="1408" spans="5:5">
      <c r="E1408" s="291"/>
    </row>
    <row r="1409" spans="5:5">
      <c r="E1409" s="291"/>
    </row>
    <row r="1410" spans="5:5">
      <c r="E1410" s="291"/>
    </row>
    <row r="1411" spans="5:5">
      <c r="E1411" s="291"/>
    </row>
    <row r="1412" spans="5:5">
      <c r="E1412" s="291"/>
    </row>
    <row r="1413" spans="5:5">
      <c r="E1413" s="291"/>
    </row>
    <row r="1414" spans="5:5">
      <c r="E1414" s="291"/>
    </row>
    <row r="1415" spans="5:5">
      <c r="E1415" s="291"/>
    </row>
    <row r="1416" spans="5:5">
      <c r="E1416" s="291"/>
    </row>
    <row r="1417" spans="5:5">
      <c r="E1417" s="291"/>
    </row>
    <row r="1418" spans="5:5">
      <c r="E1418" s="291"/>
    </row>
    <row r="1419" spans="5:5">
      <c r="E1419" s="291"/>
    </row>
    <row r="1420" spans="5:5">
      <c r="E1420" s="291"/>
    </row>
    <row r="1421" spans="5:5">
      <c r="E1421" s="291"/>
    </row>
    <row r="1422" spans="5:5">
      <c r="E1422" s="291"/>
    </row>
    <row r="1423" spans="5:5">
      <c r="E1423" s="291"/>
    </row>
    <row r="1424" spans="5:5">
      <c r="E1424" s="291"/>
    </row>
    <row r="1425" spans="5:5">
      <c r="E1425" s="291"/>
    </row>
    <row r="1426" spans="5:5">
      <c r="E1426" s="291"/>
    </row>
    <row r="1427" spans="5:5">
      <c r="E1427" s="291"/>
    </row>
    <row r="1428" spans="5:5">
      <c r="E1428" s="291"/>
    </row>
    <row r="1429" spans="5:5">
      <c r="E1429" s="291"/>
    </row>
    <row r="1430" spans="5:5">
      <c r="E1430" s="291"/>
    </row>
    <row r="1431" spans="5:5">
      <c r="E1431" s="291"/>
    </row>
    <row r="1432" spans="5:5">
      <c r="E1432" s="291"/>
    </row>
    <row r="1433" spans="5:5">
      <c r="E1433" s="291"/>
    </row>
    <row r="1434" spans="5:5">
      <c r="E1434" s="291"/>
    </row>
    <row r="1435" spans="5:5">
      <c r="E1435" s="291"/>
    </row>
    <row r="1436" spans="5:5">
      <c r="E1436" s="291"/>
    </row>
    <row r="1437" spans="5:5">
      <c r="E1437" s="291"/>
    </row>
    <row r="1438" spans="5:5">
      <c r="E1438" s="291"/>
    </row>
    <row r="1439" spans="5:5">
      <c r="E1439" s="291"/>
    </row>
    <row r="1440" spans="5:5">
      <c r="E1440" s="291"/>
    </row>
    <row r="1441" spans="5:5">
      <c r="E1441" s="291"/>
    </row>
    <row r="1442" spans="5:5">
      <c r="E1442" s="291"/>
    </row>
    <row r="1443" spans="5:5">
      <c r="E1443" s="291"/>
    </row>
    <row r="1444" spans="5:5">
      <c r="E1444" s="291"/>
    </row>
    <row r="1445" spans="5:5">
      <c r="E1445" s="291"/>
    </row>
    <row r="1446" spans="5:5">
      <c r="E1446" s="291"/>
    </row>
    <row r="1447" spans="5:5">
      <c r="E1447" s="291"/>
    </row>
    <row r="1448" spans="5:5">
      <c r="E1448" s="291"/>
    </row>
    <row r="1449" spans="5:5">
      <c r="E1449" s="291"/>
    </row>
    <row r="1450" spans="5:5">
      <c r="E1450" s="291"/>
    </row>
    <row r="1451" spans="5:5">
      <c r="E1451" s="291"/>
    </row>
    <row r="1452" spans="5:5">
      <c r="E1452" s="291"/>
    </row>
    <row r="1453" spans="5:5">
      <c r="E1453" s="291"/>
    </row>
    <row r="1454" spans="5:5">
      <c r="E1454" s="291"/>
    </row>
    <row r="1455" spans="5:5">
      <c r="E1455" s="291"/>
    </row>
    <row r="1456" spans="5:5">
      <c r="E1456" s="291"/>
    </row>
    <row r="1457" spans="5:5">
      <c r="E1457" s="291"/>
    </row>
    <row r="1458" spans="5:5">
      <c r="E1458" s="291"/>
    </row>
    <row r="1459" spans="5:5">
      <c r="E1459" s="291"/>
    </row>
    <row r="1460" spans="5:5">
      <c r="E1460" s="291"/>
    </row>
    <row r="1461" spans="5:5">
      <c r="E1461" s="291"/>
    </row>
    <row r="1462" spans="5:5">
      <c r="E1462" s="291"/>
    </row>
    <row r="1463" spans="5:5">
      <c r="E1463" s="291"/>
    </row>
    <row r="1464" spans="5:5">
      <c r="E1464" s="291"/>
    </row>
    <row r="1465" spans="5:5">
      <c r="E1465" s="291"/>
    </row>
    <row r="1466" spans="5:5">
      <c r="E1466" s="291"/>
    </row>
    <row r="1467" spans="5:5">
      <c r="E1467" s="291"/>
    </row>
    <row r="1468" spans="5:5">
      <c r="E1468" s="291"/>
    </row>
    <row r="1469" spans="5:5">
      <c r="E1469" s="291"/>
    </row>
    <row r="1470" spans="5:5">
      <c r="E1470" s="291"/>
    </row>
    <row r="1471" spans="5:5">
      <c r="E1471" s="291"/>
    </row>
    <row r="1472" spans="5:5">
      <c r="E1472" s="291"/>
    </row>
    <row r="1473" spans="5:5">
      <c r="E1473" s="291"/>
    </row>
    <row r="1474" spans="5:5">
      <c r="E1474" s="291"/>
    </row>
    <row r="1475" spans="5:5">
      <c r="E1475" s="291"/>
    </row>
    <row r="1476" spans="5:5">
      <c r="E1476" s="291"/>
    </row>
    <row r="1477" spans="5:5">
      <c r="E1477" s="291"/>
    </row>
    <row r="1478" spans="5:5">
      <c r="E1478" s="291"/>
    </row>
    <row r="1479" spans="5:5">
      <c r="E1479" s="291"/>
    </row>
    <row r="1480" spans="5:5">
      <c r="E1480" s="291"/>
    </row>
    <row r="1481" spans="5:5">
      <c r="E1481" s="291"/>
    </row>
    <row r="1482" spans="5:5">
      <c r="E1482" s="291"/>
    </row>
    <row r="1483" spans="5:5">
      <c r="E1483" s="291"/>
    </row>
    <row r="1484" spans="5:5">
      <c r="E1484" s="291"/>
    </row>
    <row r="1485" spans="5:5">
      <c r="E1485" s="291"/>
    </row>
    <row r="1486" spans="5:5">
      <c r="E1486" s="291"/>
    </row>
    <row r="1487" spans="5:5">
      <c r="E1487" s="291"/>
    </row>
    <row r="1488" spans="5:5">
      <c r="E1488" s="291"/>
    </row>
    <row r="1489" spans="5:5">
      <c r="E1489" s="291"/>
    </row>
    <row r="1490" spans="5:5">
      <c r="E1490" s="291"/>
    </row>
    <row r="1491" spans="5:5">
      <c r="E1491" s="291"/>
    </row>
    <row r="1492" spans="5:5">
      <c r="E1492" s="291"/>
    </row>
    <row r="1493" spans="5:5">
      <c r="E1493" s="291"/>
    </row>
    <row r="1494" spans="5:5">
      <c r="E1494" s="291"/>
    </row>
    <row r="1495" spans="5:5">
      <c r="E1495" s="291"/>
    </row>
    <row r="1496" spans="5:5">
      <c r="E1496" s="291"/>
    </row>
    <row r="1497" spans="5:5">
      <c r="E1497" s="291"/>
    </row>
    <row r="1498" spans="5:5">
      <c r="E1498" s="291"/>
    </row>
    <row r="1499" spans="5:5">
      <c r="E1499" s="291"/>
    </row>
    <row r="1500" spans="5:5">
      <c r="E1500" s="291"/>
    </row>
    <row r="1501" spans="5:5">
      <c r="E1501" s="291"/>
    </row>
    <row r="1502" spans="5:5">
      <c r="E1502" s="291"/>
    </row>
    <row r="1503" spans="5:5">
      <c r="E1503" s="291"/>
    </row>
    <row r="1504" spans="5:5">
      <c r="E1504" s="291"/>
    </row>
    <row r="1505" spans="5:5">
      <c r="E1505" s="291"/>
    </row>
    <row r="1506" spans="5:5">
      <c r="E1506" s="291"/>
    </row>
    <row r="1507" spans="5:5">
      <c r="E1507" s="291"/>
    </row>
    <row r="1508" spans="5:5">
      <c r="E1508" s="291"/>
    </row>
    <row r="1509" spans="5:5">
      <c r="E1509" s="291"/>
    </row>
    <row r="1510" spans="5:5">
      <c r="E1510" s="291"/>
    </row>
    <row r="1511" spans="5:5">
      <c r="E1511" s="291"/>
    </row>
    <row r="1512" spans="5:5">
      <c r="E1512" s="291"/>
    </row>
    <row r="1513" spans="5:5">
      <c r="E1513" s="291"/>
    </row>
    <row r="1514" spans="5:5">
      <c r="E1514" s="291"/>
    </row>
    <row r="1515" spans="5:5">
      <c r="E1515" s="291"/>
    </row>
    <row r="1516" spans="5:5">
      <c r="E1516" s="291"/>
    </row>
    <row r="1517" spans="5:5">
      <c r="E1517" s="291"/>
    </row>
    <row r="1518" spans="5:5">
      <c r="E1518" s="291"/>
    </row>
    <row r="1519" spans="5:5">
      <c r="E1519" s="291"/>
    </row>
    <row r="1520" spans="5:5">
      <c r="E1520" s="291"/>
    </row>
    <row r="1521" spans="5:5">
      <c r="E1521" s="291"/>
    </row>
    <row r="1522" spans="5:5">
      <c r="E1522" s="291"/>
    </row>
    <row r="1523" spans="5:5">
      <c r="E1523" s="291"/>
    </row>
    <row r="1524" spans="5:5">
      <c r="E1524" s="291"/>
    </row>
    <row r="1525" spans="5:5">
      <c r="E1525" s="291"/>
    </row>
    <row r="1526" spans="5:5">
      <c r="E1526" s="291"/>
    </row>
    <row r="1527" spans="5:5">
      <c r="E1527" s="291"/>
    </row>
    <row r="1528" spans="5:5">
      <c r="E1528" s="291"/>
    </row>
    <row r="1529" spans="5:5">
      <c r="E1529" s="291"/>
    </row>
    <row r="1530" spans="5:5">
      <c r="E1530" s="291"/>
    </row>
    <row r="1531" spans="5:5">
      <c r="E1531" s="291"/>
    </row>
    <row r="1532" spans="5:5">
      <c r="E1532" s="291"/>
    </row>
    <row r="1533" spans="5:5">
      <c r="E1533" s="291"/>
    </row>
    <row r="1534" spans="5:5">
      <c r="E1534" s="291"/>
    </row>
    <row r="1535" spans="5:5">
      <c r="E1535" s="291"/>
    </row>
    <row r="1536" spans="5:5">
      <c r="E1536" s="291"/>
    </row>
    <row r="1537" spans="5:5">
      <c r="E1537" s="291"/>
    </row>
    <row r="1538" spans="5:5">
      <c r="E1538" s="291"/>
    </row>
  </sheetData>
  <phoneticPr fontId="0" type="noConversion"/>
  <printOptions horizontalCentered="1"/>
  <pageMargins left="0.47244094488188981" right="0.47244094488188981" top="1.0236220472440944" bottom="0.51181102362204722" header="0.51181102362204722" footer="0.19685039370078741"/>
  <pageSetup paperSize="9" scale="69" fitToHeight="2" orientation="landscape" r:id="rId1"/>
  <headerFooter alignWithMargins="0">
    <oddHeader>&amp;R&amp;"Arial,Obyčejné"&amp;K000000Tabulka č. 1
str.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6"/>
  <sheetViews>
    <sheetView zoomScaleNormal="100" zoomScaleSheetLayoutView="145" workbookViewId="0">
      <selection activeCell="H3" sqref="H3"/>
    </sheetView>
  </sheetViews>
  <sheetFormatPr defaultColWidth="9.109375" defaultRowHeight="13.2"/>
  <cols>
    <col min="1" max="1" width="54.6640625" style="12" customWidth="1"/>
    <col min="2" max="2" width="24.88671875" style="12" customWidth="1"/>
    <col min="3" max="5" width="26.33203125" style="12" customWidth="1"/>
    <col min="6" max="7" width="23" style="12" customWidth="1"/>
    <col min="8" max="8" width="27.6640625" style="12" customWidth="1"/>
    <col min="9" max="16384" width="9.109375" style="12"/>
  </cols>
  <sheetData>
    <row r="1" spans="1:9" ht="14.4">
      <c r="A1" s="38"/>
      <c r="B1" s="39" t="s">
        <v>95</v>
      </c>
      <c r="C1" s="39" t="s">
        <v>96</v>
      </c>
      <c r="D1" s="39" t="s">
        <v>97</v>
      </c>
      <c r="E1" s="39" t="s">
        <v>98</v>
      </c>
      <c r="F1" s="39" t="s">
        <v>99</v>
      </c>
      <c r="G1" s="39" t="s">
        <v>100</v>
      </c>
      <c r="H1" s="39" t="s">
        <v>101</v>
      </c>
      <c r="I1" s="38"/>
    </row>
    <row r="2" spans="1:9" ht="14.4">
      <c r="A2" s="38"/>
      <c r="B2" s="13" t="s">
        <v>102</v>
      </c>
      <c r="C2" s="13" t="s">
        <v>103</v>
      </c>
      <c r="D2" s="13" t="s">
        <v>104</v>
      </c>
      <c r="E2" s="13" t="s">
        <v>105</v>
      </c>
      <c r="F2" s="13" t="s">
        <v>106</v>
      </c>
      <c r="G2" s="13" t="s">
        <v>107</v>
      </c>
      <c r="H2" s="13" t="s">
        <v>108</v>
      </c>
      <c r="I2" s="40"/>
    </row>
    <row r="3" spans="1:9">
      <c r="A3" s="38" t="s">
        <v>109</v>
      </c>
      <c r="B3" s="41">
        <v>4154166</v>
      </c>
      <c r="C3" s="41">
        <v>4461127</v>
      </c>
      <c r="D3" s="41">
        <v>4301260</v>
      </c>
      <c r="E3" s="41">
        <v>4334426</v>
      </c>
      <c r="F3" s="41">
        <v>4520572</v>
      </c>
      <c r="G3" s="42">
        <v>4759489</v>
      </c>
      <c r="H3" s="332">
        <f>5193437+70000</f>
        <v>5263437</v>
      </c>
      <c r="I3" s="42"/>
    </row>
    <row r="4" spans="1:9">
      <c r="A4" s="38" t="s">
        <v>110</v>
      </c>
      <c r="B4" s="41">
        <v>1926848</v>
      </c>
      <c r="C4" s="41">
        <v>1551776</v>
      </c>
      <c r="D4" s="41">
        <v>1743627</v>
      </c>
      <c r="E4" s="41">
        <v>1598909</v>
      </c>
      <c r="F4" s="41">
        <v>1311987</v>
      </c>
      <c r="G4" s="42">
        <v>1237348</v>
      </c>
      <c r="H4" s="332">
        <v>1145006</v>
      </c>
      <c r="I4" s="42"/>
    </row>
    <row r="5" spans="1:9">
      <c r="A5" s="38" t="s">
        <v>15</v>
      </c>
      <c r="B5" s="15">
        <f t="shared" ref="B5:G5" si="0">SUM(B3:B4)</f>
        <v>6081014</v>
      </c>
      <c r="C5" s="15">
        <f t="shared" si="0"/>
        <v>6012903</v>
      </c>
      <c r="D5" s="15">
        <f t="shared" si="0"/>
        <v>6044887</v>
      </c>
      <c r="E5" s="15">
        <f t="shared" si="0"/>
        <v>5933335</v>
      </c>
      <c r="F5" s="15">
        <f t="shared" si="0"/>
        <v>5832559</v>
      </c>
      <c r="G5" s="15">
        <f t="shared" si="0"/>
        <v>5996837</v>
      </c>
      <c r="H5" s="15">
        <f>SUM(H3:H4)</f>
        <v>6408443</v>
      </c>
      <c r="I5" s="15"/>
    </row>
    <row r="6" spans="1:9">
      <c r="I6" s="14"/>
    </row>
  </sheetData>
  <sheetProtection selectLockedCells="1" selectUnlockedCells="1"/>
  <phoneticPr fontId="0" type="noConversion"/>
  <pageMargins left="0" right="0" top="0.78740157480314965" bottom="0.78740157480314965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P24"/>
  <sheetViews>
    <sheetView zoomScale="70" zoomScaleNormal="70" zoomScaleSheetLayoutView="145" workbookViewId="0">
      <selection activeCell="C30" sqref="C30"/>
    </sheetView>
  </sheetViews>
  <sheetFormatPr defaultColWidth="9.109375" defaultRowHeight="13.2"/>
  <cols>
    <col min="1" max="1" width="12.88671875" style="18" customWidth="1"/>
    <col min="2" max="2" width="101" style="35" customWidth="1"/>
    <col min="3" max="3" width="28" style="18" customWidth="1"/>
    <col min="4" max="4" width="12" style="18" hidden="1" customWidth="1"/>
    <col min="5" max="5" width="10.109375" style="18" hidden="1" customWidth="1"/>
    <col min="6" max="6" width="15.44140625" style="18" hidden="1" customWidth="1"/>
    <col min="7" max="7" width="13.44140625" style="18" customWidth="1"/>
    <col min="8" max="16384" width="9.109375" style="18"/>
  </cols>
  <sheetData>
    <row r="1" spans="1:7" ht="15">
      <c r="A1" s="16"/>
      <c r="B1" s="17"/>
    </row>
    <row r="2" spans="1:7" ht="16.2" thickBot="1">
      <c r="A2" s="19" t="s">
        <v>111</v>
      </c>
      <c r="B2" s="20" t="s">
        <v>112</v>
      </c>
    </row>
    <row r="3" spans="1:7" ht="20.25" customHeight="1">
      <c r="A3" s="51"/>
      <c r="B3" s="53" t="s">
        <v>89</v>
      </c>
      <c r="C3" s="31"/>
      <c r="D3" s="32">
        <f>SUM(D1:D2)</f>
        <v>0</v>
      </c>
      <c r="E3" s="33">
        <f>SUM(E1:E2)</f>
        <v>0</v>
      </c>
      <c r="F3" s="34"/>
    </row>
    <row r="4" spans="1:7" ht="20.25" customHeight="1">
      <c r="A4" s="27">
        <v>52</v>
      </c>
      <c r="B4" s="28" t="s">
        <v>113</v>
      </c>
      <c r="C4" s="333">
        <v>1000</v>
      </c>
      <c r="D4" s="21">
        <f t="shared" ref="D4:D22" si="0">ROUND(F4,2)</f>
        <v>0.04</v>
      </c>
      <c r="E4" s="22">
        <f t="shared" ref="E4:E22" si="1">+(C4/$C$22)*100</f>
        <v>4.0986730955720391E-2</v>
      </c>
      <c r="F4" s="23">
        <f t="shared" ref="F4:F22" si="2">+(C4/$C$22)*100</f>
        <v>4.0986730955720391E-2</v>
      </c>
      <c r="G4" s="334">
        <f>+C4/$C$24*100</f>
        <v>1.5604414363988258E-2</v>
      </c>
    </row>
    <row r="5" spans="1:7" ht="20.399999999999999">
      <c r="A5" s="24">
        <v>25</v>
      </c>
      <c r="B5" s="25" t="s">
        <v>114</v>
      </c>
      <c r="C5" s="333">
        <v>7000</v>
      </c>
      <c r="D5" s="21">
        <f t="shared" si="0"/>
        <v>0.28999999999999998</v>
      </c>
      <c r="E5" s="22">
        <f t="shared" si="1"/>
        <v>0.28690711669004276</v>
      </c>
      <c r="F5" s="23">
        <f t="shared" si="2"/>
        <v>0.28690711669004276</v>
      </c>
      <c r="G5" s="334">
        <f t="shared" ref="G5:G22" si="3">+C5/$C$24*100</f>
        <v>0.1092309005479178</v>
      </c>
    </row>
    <row r="6" spans="1:7" ht="20.399999999999999">
      <c r="A6" s="24">
        <v>53</v>
      </c>
      <c r="B6" s="43" t="s">
        <v>115</v>
      </c>
      <c r="C6" s="333">
        <v>10000</v>
      </c>
      <c r="D6" s="21">
        <f t="shared" si="0"/>
        <v>0.41</v>
      </c>
      <c r="E6" s="22">
        <f t="shared" si="1"/>
        <v>0.40986730955720396</v>
      </c>
      <c r="F6" s="23">
        <f t="shared" si="2"/>
        <v>0.40986730955720396</v>
      </c>
      <c r="G6" s="334">
        <f t="shared" si="3"/>
        <v>0.15604414363988259</v>
      </c>
    </row>
    <row r="7" spans="1:7" ht="20.399999999999999">
      <c r="A7" s="24">
        <v>10</v>
      </c>
      <c r="B7" s="25" t="s">
        <v>116</v>
      </c>
      <c r="C7" s="333">
        <v>11310</v>
      </c>
      <c r="D7" s="21">
        <f t="shared" si="0"/>
        <v>0.46</v>
      </c>
      <c r="E7" s="22">
        <f t="shared" si="1"/>
        <v>0.46355992710919769</v>
      </c>
      <c r="F7" s="23">
        <f t="shared" si="2"/>
        <v>0.46355992710919769</v>
      </c>
      <c r="G7" s="334">
        <f t="shared" si="3"/>
        <v>0.17648592645670719</v>
      </c>
    </row>
    <row r="8" spans="1:7" ht="20.399999999999999">
      <c r="A8" s="24">
        <v>62</v>
      </c>
      <c r="B8" s="25" t="s">
        <v>117</v>
      </c>
      <c r="C8" s="333">
        <v>30984</v>
      </c>
      <c r="D8" s="21">
        <f t="shared" si="0"/>
        <v>1.27</v>
      </c>
      <c r="E8" s="22">
        <f t="shared" si="1"/>
        <v>1.2699328719320406</v>
      </c>
      <c r="F8" s="23">
        <f t="shared" si="2"/>
        <v>1.2699328719320406</v>
      </c>
      <c r="G8" s="334">
        <f t="shared" si="3"/>
        <v>0.48348717465381214</v>
      </c>
    </row>
    <row r="9" spans="1:7" ht="20.399999999999999">
      <c r="A9" s="24">
        <v>37</v>
      </c>
      <c r="B9" s="25" t="s">
        <v>118</v>
      </c>
      <c r="C9" s="333">
        <v>32900</v>
      </c>
      <c r="D9" s="21">
        <f t="shared" si="0"/>
        <v>1.35</v>
      </c>
      <c r="E9" s="22">
        <f t="shared" si="1"/>
        <v>1.348463448443201</v>
      </c>
      <c r="F9" s="23">
        <f t="shared" si="2"/>
        <v>1.348463448443201</v>
      </c>
      <c r="G9" s="334">
        <f t="shared" si="3"/>
        <v>0.51338523257521362</v>
      </c>
    </row>
    <row r="10" spans="1:7" ht="20.25" customHeight="1">
      <c r="A10" s="26">
        <v>63</v>
      </c>
      <c r="B10" s="25" t="s">
        <v>119</v>
      </c>
      <c r="C10" s="333">
        <v>59000</v>
      </c>
      <c r="D10" s="21">
        <f t="shared" si="0"/>
        <v>2.42</v>
      </c>
      <c r="E10" s="22">
        <f t="shared" si="1"/>
        <v>2.418217126387503</v>
      </c>
      <c r="F10" s="23">
        <f t="shared" si="2"/>
        <v>2.418217126387503</v>
      </c>
      <c r="G10" s="334">
        <f t="shared" si="3"/>
        <v>0.92066044747530718</v>
      </c>
    </row>
    <row r="11" spans="1:7" ht="20.399999999999999">
      <c r="A11" s="24">
        <v>34</v>
      </c>
      <c r="B11" s="25" t="s">
        <v>120</v>
      </c>
      <c r="C11" s="333">
        <v>85800</v>
      </c>
      <c r="D11" s="21">
        <f t="shared" si="0"/>
        <v>3.52</v>
      </c>
      <c r="E11" s="22">
        <f t="shared" si="1"/>
        <v>3.5166615160008101</v>
      </c>
      <c r="F11" s="23">
        <f t="shared" si="2"/>
        <v>3.5166615160008101</v>
      </c>
      <c r="G11" s="334">
        <f t="shared" si="3"/>
        <v>1.3388587524301925</v>
      </c>
    </row>
    <row r="12" spans="1:7" ht="40.5" customHeight="1">
      <c r="A12" s="24">
        <v>55</v>
      </c>
      <c r="B12" s="25" t="s">
        <v>121</v>
      </c>
      <c r="C12" s="333">
        <v>85900</v>
      </c>
      <c r="D12" s="21">
        <f t="shared" si="0"/>
        <v>3.52</v>
      </c>
      <c r="E12" s="22">
        <f t="shared" si="1"/>
        <v>3.5207601890963822</v>
      </c>
      <c r="F12" s="23">
        <f t="shared" si="2"/>
        <v>3.5207601890963822</v>
      </c>
      <c r="G12" s="334">
        <f t="shared" si="3"/>
        <v>1.3404191938665913</v>
      </c>
    </row>
    <row r="13" spans="1:7" ht="20.399999999999999">
      <c r="A13" s="24">
        <v>23</v>
      </c>
      <c r="B13" s="25" t="s">
        <v>122</v>
      </c>
      <c r="C13" s="333">
        <v>96200</v>
      </c>
      <c r="D13" s="21">
        <f t="shared" si="0"/>
        <v>3.94</v>
      </c>
      <c r="E13" s="22">
        <f t="shared" si="1"/>
        <v>3.9429235179403022</v>
      </c>
      <c r="F13" s="23">
        <f t="shared" si="2"/>
        <v>3.9429235179403022</v>
      </c>
      <c r="G13" s="334">
        <f t="shared" si="3"/>
        <v>1.5011446618156703</v>
      </c>
    </row>
    <row r="14" spans="1:7" s="29" customFormat="1" ht="40.5" customHeight="1">
      <c r="A14" s="24">
        <v>21</v>
      </c>
      <c r="B14" s="25" t="s">
        <v>123</v>
      </c>
      <c r="C14" s="333">
        <v>103530</v>
      </c>
      <c r="D14" s="21">
        <f t="shared" si="0"/>
        <v>4.24</v>
      </c>
      <c r="E14" s="22">
        <f t="shared" si="1"/>
        <v>4.2433562558457325</v>
      </c>
      <c r="F14" s="23">
        <f t="shared" si="2"/>
        <v>4.2433562558457325</v>
      </c>
      <c r="G14" s="334">
        <f t="shared" si="3"/>
        <v>1.6155250191037043</v>
      </c>
    </row>
    <row r="15" spans="1:7" ht="20.25" customHeight="1">
      <c r="A15" s="24">
        <v>33</v>
      </c>
      <c r="B15" s="25" t="s">
        <v>124</v>
      </c>
      <c r="C15" s="333">
        <f>217154+50000</f>
        <v>267154</v>
      </c>
      <c r="D15" s="21">
        <f t="shared" si="0"/>
        <v>10.95</v>
      </c>
      <c r="E15" s="22">
        <f t="shared" si="1"/>
        <v>10.949769121744527</v>
      </c>
      <c r="F15" s="23">
        <f t="shared" si="2"/>
        <v>10.949769121744527</v>
      </c>
      <c r="G15" s="334">
        <f t="shared" si="3"/>
        <v>4.1687817149969195</v>
      </c>
    </row>
    <row r="16" spans="1:7" ht="20.25" customHeight="1">
      <c r="A16" s="24">
        <v>43</v>
      </c>
      <c r="B16" s="25" t="s">
        <v>125</v>
      </c>
      <c r="C16" s="333">
        <v>314617</v>
      </c>
      <c r="D16" s="21">
        <f t="shared" si="0"/>
        <v>12.9</v>
      </c>
      <c r="E16" s="22">
        <f t="shared" si="1"/>
        <v>12.895122333095884</v>
      </c>
      <c r="F16" s="23">
        <f t="shared" si="2"/>
        <v>12.895122333095884</v>
      </c>
      <c r="G16" s="334">
        <f t="shared" si="3"/>
        <v>4.909414033954894</v>
      </c>
    </row>
    <row r="17" spans="1:16" ht="20.399999999999999">
      <c r="A17" s="24">
        <v>36</v>
      </c>
      <c r="B17" s="25" t="s">
        <v>126</v>
      </c>
      <c r="C17" s="333">
        <v>352397</v>
      </c>
      <c r="D17" s="21">
        <f t="shared" si="0"/>
        <v>14.44</v>
      </c>
      <c r="E17" s="22">
        <f t="shared" si="1"/>
        <v>14.443601028603</v>
      </c>
      <c r="F17" s="23">
        <f t="shared" si="2"/>
        <v>14.443601028603</v>
      </c>
      <c r="G17" s="334">
        <f t="shared" si="3"/>
        <v>5.4989488086263698</v>
      </c>
    </row>
    <row r="18" spans="1:16" ht="20.399999999999999">
      <c r="A18" s="24">
        <v>35</v>
      </c>
      <c r="B18" s="25" t="s">
        <v>127</v>
      </c>
      <c r="C18" s="333">
        <v>520842</v>
      </c>
      <c r="D18" s="21">
        <f t="shared" si="0"/>
        <v>21.35</v>
      </c>
      <c r="E18" s="22">
        <f t="shared" si="1"/>
        <v>21.347610924439323</v>
      </c>
      <c r="F18" s="23">
        <f t="shared" si="2"/>
        <v>21.347610924439323</v>
      </c>
      <c r="G18" s="334">
        <f t="shared" si="3"/>
        <v>8.1274343861683729</v>
      </c>
    </row>
    <row r="19" spans="1:16" ht="20.399999999999999">
      <c r="A19" s="24">
        <v>64</v>
      </c>
      <c r="B19" s="25" t="s">
        <v>128</v>
      </c>
      <c r="C19" s="333">
        <f>530171+19100</f>
        <v>549271</v>
      </c>
      <c r="D19" s="21">
        <f t="shared" si="0"/>
        <v>22.51</v>
      </c>
      <c r="E19" s="22">
        <f t="shared" si="1"/>
        <v>22.512822698779498</v>
      </c>
      <c r="F19" s="23">
        <f t="shared" si="2"/>
        <v>22.512822698779498</v>
      </c>
      <c r="G19" s="334">
        <f t="shared" si="3"/>
        <v>8.5710522821221939</v>
      </c>
    </row>
    <row r="20" spans="1:16" ht="20.399999999999999">
      <c r="A20" s="24">
        <v>61</v>
      </c>
      <c r="B20" s="25" t="s">
        <v>129</v>
      </c>
      <c r="C20" s="333">
        <v>584966</v>
      </c>
      <c r="D20" s="21">
        <f t="shared" si="0"/>
        <v>23.98</v>
      </c>
      <c r="E20" s="22">
        <f t="shared" si="1"/>
        <v>23.975844060243936</v>
      </c>
      <c r="F20" s="23">
        <f t="shared" si="2"/>
        <v>23.975844060243936</v>
      </c>
      <c r="G20" s="334">
        <f t="shared" si="3"/>
        <v>9.1280518528447558</v>
      </c>
    </row>
    <row r="21" spans="1:16" ht="21" thickBot="1">
      <c r="A21" s="24">
        <v>31.32</v>
      </c>
      <c r="B21" s="25" t="s">
        <v>130</v>
      </c>
      <c r="C21" s="333">
        <f>854858+900</f>
        <v>855758</v>
      </c>
      <c r="D21" s="21">
        <f t="shared" si="0"/>
        <v>35.07</v>
      </c>
      <c r="E21" s="22">
        <f t="shared" si="1"/>
        <v>35.074722909205377</v>
      </c>
      <c r="F21" s="23">
        <f t="shared" si="2"/>
        <v>35.074722909205377</v>
      </c>
      <c r="G21" s="334">
        <f t="shared" si="3"/>
        <v>13.353602427297865</v>
      </c>
    </row>
    <row r="22" spans="1:16" ht="23.4" thickBot="1">
      <c r="A22" s="52">
        <v>22</v>
      </c>
      <c r="B22" s="54" t="s">
        <v>131</v>
      </c>
      <c r="C22" s="333">
        <v>2439814</v>
      </c>
      <c r="D22" s="21">
        <f t="shared" si="0"/>
        <v>100</v>
      </c>
      <c r="E22" s="30">
        <f t="shared" si="1"/>
        <v>100</v>
      </c>
      <c r="F22" s="23">
        <f t="shared" si="2"/>
        <v>100</v>
      </c>
      <c r="G22" s="334">
        <f t="shared" si="3"/>
        <v>38.071868627059644</v>
      </c>
      <c r="H22" s="34"/>
      <c r="I22" s="34"/>
      <c r="J22" s="34"/>
      <c r="K22" s="34"/>
      <c r="L22" s="34"/>
      <c r="M22" s="34"/>
      <c r="N22" s="34"/>
      <c r="O22" s="34"/>
      <c r="P22" s="34"/>
    </row>
    <row r="23" spans="1:16" ht="27.75" customHeight="1">
      <c r="C23" s="36"/>
    </row>
    <row r="24" spans="1:16" ht="20.399999999999999">
      <c r="A24" s="37"/>
      <c r="C24" s="36">
        <f>SUM(C4:C23)</f>
        <v>6408443</v>
      </c>
    </row>
  </sheetData>
  <sheetProtection selectLockedCells="1" selectUnlockedCells="1"/>
  <phoneticPr fontId="0" type="noConversion"/>
  <printOptions horizontalCentered="1"/>
  <pageMargins left="0.51181102362204722" right="0.51181102362204722" top="0.98425196850393704" bottom="0.98425196850393704" header="0.51181102362204722" footer="3.6220472440944884"/>
  <pageSetup paperSize="9" scale="87" orientation="landscape" r:id="rId1"/>
  <headerFooter alignWithMargins="0">
    <oddHeader xml:space="preserve">&amp;R&amp;"Arial,Tučné"&amp;14
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444"/>
  <sheetViews>
    <sheetView topLeftCell="A420" zoomScale="130" zoomScaleNormal="130" zoomScaleSheetLayoutView="115" workbookViewId="0">
      <selection activeCell="H441" sqref="H441:J443"/>
    </sheetView>
  </sheetViews>
  <sheetFormatPr defaultColWidth="9.109375" defaultRowHeight="13.2" outlineLevelRow="2"/>
  <cols>
    <col min="1" max="1" width="5.5546875" style="62" customWidth="1"/>
    <col min="2" max="2" width="6.109375" style="64" customWidth="1"/>
    <col min="3" max="3" width="41.6640625" style="59" customWidth="1"/>
    <col min="4" max="4" width="14.6640625" style="62" bestFit="1" customWidth="1"/>
    <col min="5" max="5" width="46.109375" style="63" customWidth="1"/>
    <col min="6" max="6" width="11" style="59" hidden="1" customWidth="1"/>
    <col min="7" max="7" width="11.109375" style="59" hidden="1" customWidth="1"/>
    <col min="8" max="8" width="15.109375" style="59" customWidth="1"/>
    <col min="9" max="9" width="12.6640625" style="61" bestFit="1" customWidth="1"/>
    <col min="10" max="10" width="12.6640625" style="60" bestFit="1" customWidth="1"/>
    <col min="11" max="11" width="9.109375" style="59"/>
    <col min="12" max="12" width="15.44140625" style="59" customWidth="1"/>
    <col min="13" max="13" width="9.109375" style="59"/>
    <col min="14" max="14" width="14.5546875" style="59" bestFit="1" customWidth="1"/>
    <col min="15" max="16384" width="9.109375" style="59"/>
  </cols>
  <sheetData>
    <row r="1" spans="1:13" ht="16.2" thickBot="1">
      <c r="A1" s="199"/>
      <c r="B1" s="198"/>
      <c r="C1" s="198"/>
      <c r="D1" s="198"/>
      <c r="E1" s="198"/>
      <c r="F1" s="198"/>
      <c r="G1" s="198"/>
      <c r="H1" s="198"/>
      <c r="I1" s="198"/>
      <c r="J1" s="198"/>
    </row>
    <row r="2" spans="1:13" ht="40.200000000000003" thickBot="1">
      <c r="A2" s="288" t="s">
        <v>132</v>
      </c>
      <c r="B2" s="285" t="s">
        <v>133</v>
      </c>
      <c r="C2" s="287" t="s">
        <v>134</v>
      </c>
      <c r="D2" s="287" t="s">
        <v>135</v>
      </c>
      <c r="E2" s="286" t="s">
        <v>136</v>
      </c>
      <c r="F2" s="285" t="s">
        <v>107</v>
      </c>
      <c r="G2" s="284" t="s">
        <v>137</v>
      </c>
      <c r="H2" s="283" t="s">
        <v>109</v>
      </c>
      <c r="I2" s="282" t="s">
        <v>110</v>
      </c>
      <c r="J2" s="281" t="s">
        <v>89</v>
      </c>
    </row>
    <row r="3" spans="1:13" outlineLevel="2">
      <c r="A3" s="171">
        <v>6</v>
      </c>
      <c r="B3" s="280">
        <v>1001</v>
      </c>
      <c r="C3" s="279" t="s">
        <v>138</v>
      </c>
      <c r="D3" s="169">
        <v>1019</v>
      </c>
      <c r="E3" s="278" t="s">
        <v>139</v>
      </c>
      <c r="F3" s="158">
        <f>9590</f>
        <v>9590</v>
      </c>
      <c r="G3" s="158">
        <v>8250</v>
      </c>
      <c r="H3" s="167">
        <v>2800</v>
      </c>
      <c r="I3" s="167"/>
      <c r="J3" s="236">
        <f>+H3+I3</f>
        <v>2800</v>
      </c>
      <c r="K3" s="66"/>
      <c r="L3" s="66"/>
      <c r="M3" s="66"/>
    </row>
    <row r="4" spans="1:13" outlineLevel="2">
      <c r="A4" s="80">
        <v>6</v>
      </c>
      <c r="B4" s="179" t="s">
        <v>140</v>
      </c>
      <c r="C4" s="148" t="s">
        <v>141</v>
      </c>
      <c r="D4" s="152">
        <v>1019</v>
      </c>
      <c r="E4" s="137" t="s">
        <v>139</v>
      </c>
      <c r="F4" s="82"/>
      <c r="G4" s="82"/>
      <c r="H4" s="82">
        <v>5000</v>
      </c>
      <c r="I4" s="96"/>
      <c r="J4" s="73">
        <f>+H4+I4</f>
        <v>5000</v>
      </c>
      <c r="K4" s="66"/>
      <c r="L4" s="66"/>
      <c r="M4" s="66"/>
    </row>
    <row r="5" spans="1:13" ht="26.4" outlineLevel="2">
      <c r="A5" s="80">
        <v>6</v>
      </c>
      <c r="B5" s="179" t="s">
        <v>140</v>
      </c>
      <c r="C5" s="148" t="s">
        <v>142</v>
      </c>
      <c r="D5" s="152">
        <v>1019</v>
      </c>
      <c r="E5" s="137" t="s">
        <v>139</v>
      </c>
      <c r="F5" s="82"/>
      <c r="G5" s="82"/>
      <c r="H5" s="82">
        <v>1000</v>
      </c>
      <c r="I5" s="96"/>
      <c r="J5" s="73">
        <f>+H5+I5</f>
        <v>1000</v>
      </c>
      <c r="K5" s="66"/>
      <c r="L5" s="66"/>
      <c r="M5" s="66"/>
    </row>
    <row r="6" spans="1:13" outlineLevel="1">
      <c r="A6" s="80"/>
      <c r="B6" s="179"/>
      <c r="C6" s="148"/>
      <c r="D6" s="157" t="s">
        <v>143</v>
      </c>
      <c r="E6" s="137"/>
      <c r="F6" s="82"/>
      <c r="G6" s="82"/>
      <c r="H6" s="82">
        <f>SUBTOTAL(9,H3:H5)</f>
        <v>8800</v>
      </c>
      <c r="I6" s="96">
        <f>SUBTOTAL(9,I3:I5)</f>
        <v>0</v>
      </c>
      <c r="J6" s="73">
        <f>SUBTOTAL(9,J3:J5)</f>
        <v>8800</v>
      </c>
      <c r="K6" s="66"/>
      <c r="L6" s="66"/>
      <c r="M6" s="66"/>
    </row>
    <row r="7" spans="1:13" outlineLevel="2">
      <c r="A7" s="80">
        <v>6</v>
      </c>
      <c r="B7" s="179">
        <v>1002</v>
      </c>
      <c r="C7" s="148" t="s">
        <v>144</v>
      </c>
      <c r="D7" s="152">
        <v>1039</v>
      </c>
      <c r="E7" s="137" t="s">
        <v>145</v>
      </c>
      <c r="F7" s="82">
        <v>10</v>
      </c>
      <c r="G7" s="82">
        <v>9</v>
      </c>
      <c r="H7" s="96">
        <v>10</v>
      </c>
      <c r="I7" s="96"/>
      <c r="J7" s="73">
        <f>+H7+I7</f>
        <v>10</v>
      </c>
      <c r="K7" s="194"/>
      <c r="L7" s="66"/>
      <c r="M7" s="194"/>
    </row>
    <row r="8" spans="1:13" ht="26.4" outlineLevel="2">
      <c r="A8" s="80">
        <v>6</v>
      </c>
      <c r="B8" s="179">
        <v>1188</v>
      </c>
      <c r="C8" s="178" t="s">
        <v>146</v>
      </c>
      <c r="D8" s="152">
        <v>1039</v>
      </c>
      <c r="E8" s="137" t="s">
        <v>145</v>
      </c>
      <c r="F8" s="82">
        <v>20000</v>
      </c>
      <c r="G8" s="82">
        <v>20000</v>
      </c>
      <c r="H8" s="82">
        <v>2500</v>
      </c>
      <c r="I8" s="96"/>
      <c r="J8" s="73">
        <f>+H8+I8</f>
        <v>2500</v>
      </c>
      <c r="K8" s="66"/>
      <c r="L8" s="66"/>
      <c r="M8" s="66"/>
    </row>
    <row r="9" spans="1:13" outlineLevel="1">
      <c r="A9" s="105"/>
      <c r="B9" s="176"/>
      <c r="C9" s="277"/>
      <c r="D9" s="157" t="s">
        <v>147</v>
      </c>
      <c r="E9" s="137"/>
      <c r="F9" s="82"/>
      <c r="G9" s="82"/>
      <c r="H9" s="82">
        <f>SUBTOTAL(9,H7:H8)</f>
        <v>2510</v>
      </c>
      <c r="I9" s="96">
        <f>SUBTOTAL(9,I7:I8)</f>
        <v>0</v>
      </c>
      <c r="J9" s="73">
        <f>SUBTOTAL(9,J7:J8)</f>
        <v>2510</v>
      </c>
      <c r="K9" s="66"/>
      <c r="L9" s="66"/>
      <c r="M9" s="66"/>
    </row>
    <row r="10" spans="1:13" outlineLevel="2">
      <c r="A10" s="105">
        <v>5</v>
      </c>
      <c r="B10" s="104">
        <v>1293</v>
      </c>
      <c r="C10" s="274" t="s">
        <v>148</v>
      </c>
      <c r="D10" s="79">
        <v>2119</v>
      </c>
      <c r="E10" s="85" t="s">
        <v>149</v>
      </c>
      <c r="F10" s="187">
        <v>800</v>
      </c>
      <c r="G10" s="82">
        <v>300</v>
      </c>
      <c r="H10" s="82">
        <v>1000</v>
      </c>
      <c r="I10" s="82"/>
      <c r="J10" s="73">
        <f>+H10+I10</f>
        <v>1000</v>
      </c>
      <c r="K10" s="66"/>
      <c r="L10" s="66"/>
      <c r="M10" s="66"/>
    </row>
    <row r="11" spans="1:13" outlineLevel="2">
      <c r="A11" s="171">
        <v>5</v>
      </c>
      <c r="B11" s="192">
        <v>1668</v>
      </c>
      <c r="C11" s="219" t="s">
        <v>150</v>
      </c>
      <c r="D11" s="79">
        <v>2119</v>
      </c>
      <c r="E11" s="85" t="s">
        <v>149</v>
      </c>
      <c r="F11" s="187">
        <v>600</v>
      </c>
      <c r="G11" s="82">
        <v>250</v>
      </c>
      <c r="H11" s="82">
        <v>200</v>
      </c>
      <c r="I11" s="82">
        <v>400</v>
      </c>
      <c r="J11" s="73">
        <f>+H11+I11</f>
        <v>600</v>
      </c>
      <c r="K11" s="66"/>
      <c r="L11" s="66"/>
      <c r="M11" s="66"/>
    </row>
    <row r="12" spans="1:13" outlineLevel="1">
      <c r="A12" s="163"/>
      <c r="B12" s="162"/>
      <c r="C12" s="276"/>
      <c r="D12" s="90" t="s">
        <v>151</v>
      </c>
      <c r="E12" s="85"/>
      <c r="F12" s="187"/>
      <c r="G12" s="82"/>
      <c r="H12" s="82">
        <f>SUBTOTAL(9,H10:H11)</f>
        <v>1200</v>
      </c>
      <c r="I12" s="82">
        <f>SUBTOTAL(9,I10:I11)</f>
        <v>400</v>
      </c>
      <c r="J12" s="73">
        <f>SUBTOTAL(9,J10:J11)</f>
        <v>1600</v>
      </c>
      <c r="K12" s="66"/>
      <c r="L12" s="66"/>
      <c r="M12" s="66"/>
    </row>
    <row r="13" spans="1:13" outlineLevel="2">
      <c r="A13" s="105">
        <v>5</v>
      </c>
      <c r="B13" s="104">
        <v>1090</v>
      </c>
      <c r="C13" s="274" t="s">
        <v>152</v>
      </c>
      <c r="D13" s="79">
        <v>2125</v>
      </c>
      <c r="E13" s="85" t="s">
        <v>153</v>
      </c>
      <c r="F13" s="187">
        <v>30250</v>
      </c>
      <c r="G13" s="82">
        <v>32977</v>
      </c>
      <c r="H13" s="82">
        <v>33250</v>
      </c>
      <c r="I13" s="82"/>
      <c r="J13" s="73">
        <f>+H13+I13</f>
        <v>33250</v>
      </c>
      <c r="K13" s="66"/>
      <c r="L13" s="66"/>
      <c r="M13" s="66"/>
    </row>
    <row r="14" spans="1:13" outlineLevel="2">
      <c r="A14" s="171">
        <v>5</v>
      </c>
      <c r="B14" s="192">
        <v>1147</v>
      </c>
      <c r="C14" s="219" t="s">
        <v>154</v>
      </c>
      <c r="D14" s="79">
        <v>2125</v>
      </c>
      <c r="E14" s="85" t="s">
        <v>153</v>
      </c>
      <c r="F14" s="187">
        <v>2200</v>
      </c>
      <c r="G14" s="82">
        <v>2200</v>
      </c>
      <c r="H14" s="82">
        <v>4200</v>
      </c>
      <c r="I14" s="187"/>
      <c r="J14" s="73">
        <f>+H14+I14</f>
        <v>4200</v>
      </c>
      <c r="K14" s="66"/>
      <c r="L14" s="66"/>
      <c r="M14" s="66"/>
    </row>
    <row r="15" spans="1:13" outlineLevel="2">
      <c r="A15" s="105">
        <v>5</v>
      </c>
      <c r="B15" s="104">
        <v>1432</v>
      </c>
      <c r="C15" s="274" t="s">
        <v>155</v>
      </c>
      <c r="D15" s="79">
        <v>2125</v>
      </c>
      <c r="E15" s="85" t="s">
        <v>153</v>
      </c>
      <c r="F15" s="187">
        <v>300</v>
      </c>
      <c r="G15" s="82">
        <v>300</v>
      </c>
      <c r="H15" s="82">
        <v>300</v>
      </c>
      <c r="I15" s="82"/>
      <c r="J15" s="73">
        <f>+H15+I15</f>
        <v>300</v>
      </c>
      <c r="K15" s="66"/>
      <c r="L15" s="66"/>
      <c r="M15" s="66"/>
    </row>
    <row r="16" spans="1:13" outlineLevel="2">
      <c r="A16" s="171">
        <v>17</v>
      </c>
      <c r="B16" s="192">
        <v>1187</v>
      </c>
      <c r="C16" s="195" t="s">
        <v>156</v>
      </c>
      <c r="D16" s="94">
        <v>2125</v>
      </c>
      <c r="E16" s="106" t="s">
        <v>153</v>
      </c>
      <c r="F16" s="82">
        <v>1100</v>
      </c>
      <c r="G16" s="82">
        <v>1100</v>
      </c>
      <c r="H16" s="82">
        <v>1100</v>
      </c>
      <c r="I16" s="82"/>
      <c r="J16" s="73">
        <f>+H16+I16</f>
        <v>1100</v>
      </c>
      <c r="K16" s="66"/>
      <c r="L16" s="66"/>
      <c r="M16" s="66"/>
    </row>
    <row r="17" spans="1:13" outlineLevel="1">
      <c r="A17" s="163"/>
      <c r="B17" s="162"/>
      <c r="C17" s="161"/>
      <c r="D17" s="183" t="s">
        <v>157</v>
      </c>
      <c r="E17" s="106"/>
      <c r="F17" s="82"/>
      <c r="G17" s="82"/>
      <c r="H17" s="82">
        <f>SUBTOTAL(9,H13:H16)</f>
        <v>38850</v>
      </c>
      <c r="I17" s="82">
        <f>SUBTOTAL(9,I13:I16)</f>
        <v>0</v>
      </c>
      <c r="J17" s="73">
        <f>SUBTOTAL(9,J13:J16)</f>
        <v>38850</v>
      </c>
      <c r="K17" s="66"/>
      <c r="L17" s="66"/>
      <c r="M17" s="66"/>
    </row>
    <row r="18" spans="1:13" ht="26.4" outlineLevel="2">
      <c r="A18" s="105">
        <v>5</v>
      </c>
      <c r="B18" s="166">
        <v>1009</v>
      </c>
      <c r="C18" s="274" t="s">
        <v>158</v>
      </c>
      <c r="D18" s="94">
        <v>2129</v>
      </c>
      <c r="E18" s="85" t="s">
        <v>159</v>
      </c>
      <c r="F18" s="82">
        <v>2250</v>
      </c>
      <c r="G18" s="82">
        <v>657</v>
      </c>
      <c r="H18" s="82">
        <v>1500</v>
      </c>
      <c r="I18" s="82"/>
      <c r="J18" s="73">
        <f>+H18+I18</f>
        <v>1500</v>
      </c>
      <c r="K18" s="66"/>
      <c r="L18" s="66"/>
      <c r="M18" s="66"/>
    </row>
    <row r="19" spans="1:13" outlineLevel="2">
      <c r="A19" s="171">
        <v>5</v>
      </c>
      <c r="B19" s="190">
        <v>1589</v>
      </c>
      <c r="C19" s="219" t="s">
        <v>160</v>
      </c>
      <c r="D19" s="94">
        <v>2129</v>
      </c>
      <c r="E19" s="85" t="s">
        <v>159</v>
      </c>
      <c r="F19" s="82">
        <v>650</v>
      </c>
      <c r="G19" s="82">
        <v>730</v>
      </c>
      <c r="H19" s="82">
        <v>680</v>
      </c>
      <c r="I19" s="82"/>
      <c r="J19" s="73">
        <f>+H19+I19</f>
        <v>680</v>
      </c>
      <c r="K19" s="66"/>
      <c r="L19" s="66"/>
      <c r="M19" s="66"/>
    </row>
    <row r="20" spans="1:13" outlineLevel="1">
      <c r="A20" s="163"/>
      <c r="B20" s="191"/>
      <c r="C20" s="276"/>
      <c r="D20" s="183" t="s">
        <v>161</v>
      </c>
      <c r="E20" s="85"/>
      <c r="F20" s="82"/>
      <c r="G20" s="82"/>
      <c r="H20" s="82">
        <f>SUBTOTAL(9,H18:H19)</f>
        <v>2180</v>
      </c>
      <c r="I20" s="82">
        <f>SUBTOTAL(9,I18:I19)</f>
        <v>0</v>
      </c>
      <c r="J20" s="73">
        <f>SUBTOTAL(9,J18:J19)</f>
        <v>2180</v>
      </c>
      <c r="K20" s="66"/>
      <c r="L20" s="66"/>
      <c r="M20" s="66"/>
    </row>
    <row r="21" spans="1:13" ht="26.4" outlineLevel="2">
      <c r="A21" s="105">
        <v>5</v>
      </c>
      <c r="B21" s="166">
        <v>1012</v>
      </c>
      <c r="C21" s="274" t="s">
        <v>162</v>
      </c>
      <c r="D21" s="79">
        <v>2139</v>
      </c>
      <c r="E21" s="85" t="s">
        <v>163</v>
      </c>
      <c r="F21" s="82">
        <v>1500</v>
      </c>
      <c r="G21" s="82">
        <v>876</v>
      </c>
      <c r="H21" s="82">
        <v>1500</v>
      </c>
      <c r="I21" s="82"/>
      <c r="J21" s="73">
        <f>+H21+I21</f>
        <v>1500</v>
      </c>
      <c r="K21" s="66"/>
      <c r="L21" s="66"/>
      <c r="M21" s="66"/>
    </row>
    <row r="22" spans="1:13" outlineLevel="1">
      <c r="A22" s="163"/>
      <c r="B22" s="191"/>
      <c r="C22" s="276"/>
      <c r="D22" s="90" t="s">
        <v>164</v>
      </c>
      <c r="E22" s="85"/>
      <c r="F22" s="82"/>
      <c r="G22" s="82"/>
      <c r="H22" s="82">
        <f>SUBTOTAL(9,H21:H21)</f>
        <v>1500</v>
      </c>
      <c r="I22" s="82">
        <f>SUBTOTAL(9,I21:I21)</f>
        <v>0</v>
      </c>
      <c r="J22" s="73">
        <f>SUBTOTAL(9,J21:J21)</f>
        <v>1500</v>
      </c>
      <c r="K22" s="66"/>
      <c r="L22" s="66"/>
      <c r="M22" s="66"/>
    </row>
    <row r="23" spans="1:13" ht="26.4" outlineLevel="2">
      <c r="A23" s="171">
        <v>5</v>
      </c>
      <c r="B23" s="190">
        <v>1011</v>
      </c>
      <c r="C23" s="219" t="s">
        <v>165</v>
      </c>
      <c r="D23" s="79">
        <v>2143</v>
      </c>
      <c r="E23" s="85" t="s">
        <v>166</v>
      </c>
      <c r="F23" s="82">
        <v>700</v>
      </c>
      <c r="G23" s="82">
        <v>2064</v>
      </c>
      <c r="H23" s="82">
        <v>1000</v>
      </c>
      <c r="I23" s="82"/>
      <c r="J23" s="73">
        <f t="shared" ref="J23:J34" si="0">+H23+I23</f>
        <v>1000</v>
      </c>
      <c r="K23" s="66"/>
      <c r="L23" s="66"/>
      <c r="M23" s="66"/>
    </row>
    <row r="24" spans="1:13" ht="26.4" outlineLevel="2">
      <c r="A24" s="80">
        <v>5</v>
      </c>
      <c r="B24" s="151">
        <v>1013</v>
      </c>
      <c r="C24" s="186" t="s">
        <v>167</v>
      </c>
      <c r="D24" s="79">
        <v>2143</v>
      </c>
      <c r="E24" s="85" t="s">
        <v>166</v>
      </c>
      <c r="F24" s="82">
        <v>5303</v>
      </c>
      <c r="G24" s="82">
        <v>5362</v>
      </c>
      <c r="H24" s="82">
        <v>2500</v>
      </c>
      <c r="I24" s="82"/>
      <c r="J24" s="73">
        <f t="shared" si="0"/>
        <v>2500</v>
      </c>
      <c r="K24" s="194"/>
      <c r="L24" s="66"/>
      <c r="M24" s="194"/>
    </row>
    <row r="25" spans="1:13" ht="26.4" outlineLevel="2">
      <c r="A25" s="80">
        <v>5</v>
      </c>
      <c r="B25" s="109">
        <v>1014</v>
      </c>
      <c r="C25" s="182" t="s">
        <v>168</v>
      </c>
      <c r="D25" s="197">
        <v>2143</v>
      </c>
      <c r="E25" s="148" t="s">
        <v>166</v>
      </c>
      <c r="F25" s="82">
        <v>2400</v>
      </c>
      <c r="G25" s="82">
        <v>2536</v>
      </c>
      <c r="H25" s="82">
        <v>4000</v>
      </c>
      <c r="I25" s="82"/>
      <c r="J25" s="73">
        <f t="shared" si="0"/>
        <v>4000</v>
      </c>
      <c r="K25" s="66"/>
      <c r="L25" s="66"/>
      <c r="M25" s="66"/>
    </row>
    <row r="26" spans="1:13" ht="26.4" outlineLevel="2">
      <c r="A26" s="105">
        <v>5</v>
      </c>
      <c r="B26" s="275">
        <v>1015</v>
      </c>
      <c r="C26" s="274" t="s">
        <v>169</v>
      </c>
      <c r="D26" s="79">
        <v>2143</v>
      </c>
      <c r="E26" s="85" t="s">
        <v>166</v>
      </c>
      <c r="F26" s="82">
        <v>8000</v>
      </c>
      <c r="G26" s="82">
        <v>8000</v>
      </c>
      <c r="H26" s="82">
        <v>7000</v>
      </c>
      <c r="I26" s="82"/>
      <c r="J26" s="73">
        <f t="shared" si="0"/>
        <v>7000</v>
      </c>
      <c r="K26" s="66"/>
      <c r="L26" s="66"/>
      <c r="M26" s="66"/>
    </row>
    <row r="27" spans="1:13" ht="26.4" outlineLevel="2">
      <c r="A27" s="171">
        <v>5</v>
      </c>
      <c r="B27" s="192">
        <v>1123</v>
      </c>
      <c r="C27" s="219" t="s">
        <v>170</v>
      </c>
      <c r="D27" s="79">
        <v>2143</v>
      </c>
      <c r="E27" s="85" t="s">
        <v>166</v>
      </c>
      <c r="F27" s="82">
        <v>2000</v>
      </c>
      <c r="G27" s="82">
        <v>1956</v>
      </c>
      <c r="H27" s="82">
        <v>2000</v>
      </c>
      <c r="I27" s="82"/>
      <c r="J27" s="73">
        <f t="shared" si="0"/>
        <v>2000</v>
      </c>
      <c r="K27" s="66"/>
      <c r="L27" s="66"/>
      <c r="M27" s="66"/>
    </row>
    <row r="28" spans="1:13" ht="26.4" outlineLevel="2">
      <c r="A28" s="80">
        <v>5</v>
      </c>
      <c r="B28" s="197">
        <v>1183</v>
      </c>
      <c r="C28" s="186" t="s">
        <v>171</v>
      </c>
      <c r="D28" s="79">
        <v>2143</v>
      </c>
      <c r="E28" s="85" t="s">
        <v>166</v>
      </c>
      <c r="F28" s="187">
        <v>2500</v>
      </c>
      <c r="G28" s="82">
        <v>2500</v>
      </c>
      <c r="H28" s="82">
        <v>2500</v>
      </c>
      <c r="I28" s="82"/>
      <c r="J28" s="73">
        <f t="shared" si="0"/>
        <v>2500</v>
      </c>
      <c r="K28" s="66"/>
      <c r="L28" s="66"/>
      <c r="M28" s="66"/>
    </row>
    <row r="29" spans="1:13" outlineLevel="2">
      <c r="A29" s="80">
        <v>5</v>
      </c>
      <c r="B29" s="197">
        <v>1231</v>
      </c>
      <c r="C29" s="186" t="s">
        <v>172</v>
      </c>
      <c r="D29" s="79">
        <v>2143</v>
      </c>
      <c r="E29" s="85" t="s">
        <v>166</v>
      </c>
      <c r="F29" s="187">
        <v>700</v>
      </c>
      <c r="G29" s="82">
        <v>660</v>
      </c>
      <c r="H29" s="82">
        <v>700</v>
      </c>
      <c r="I29" s="82"/>
      <c r="J29" s="73">
        <f t="shared" si="0"/>
        <v>700</v>
      </c>
      <c r="K29" s="66"/>
      <c r="L29" s="66"/>
      <c r="M29" s="66"/>
    </row>
    <row r="30" spans="1:13" outlineLevel="2">
      <c r="A30" s="80">
        <v>5</v>
      </c>
      <c r="B30" s="197">
        <v>1392</v>
      </c>
      <c r="C30" s="186" t="s">
        <v>173</v>
      </c>
      <c r="D30" s="79">
        <v>2143</v>
      </c>
      <c r="E30" s="85" t="s">
        <v>166</v>
      </c>
      <c r="F30" s="187">
        <v>30000</v>
      </c>
      <c r="G30" s="82">
        <v>30000</v>
      </c>
      <c r="H30" s="82"/>
      <c r="I30" s="82">
        <v>15000</v>
      </c>
      <c r="J30" s="73">
        <f t="shared" si="0"/>
        <v>15000</v>
      </c>
      <c r="K30" s="66"/>
      <c r="L30" s="66"/>
      <c r="M30" s="66"/>
    </row>
    <row r="31" spans="1:13" outlineLevel="2">
      <c r="A31" s="80">
        <v>5</v>
      </c>
      <c r="B31" s="79">
        <v>1434</v>
      </c>
      <c r="C31" s="273" t="s">
        <v>174</v>
      </c>
      <c r="D31" s="79">
        <v>2143</v>
      </c>
      <c r="E31" s="85" t="s">
        <v>166</v>
      </c>
      <c r="F31" s="187"/>
      <c r="G31" s="82"/>
      <c r="H31" s="82">
        <v>3500</v>
      </c>
      <c r="I31" s="82"/>
      <c r="J31" s="73">
        <f t="shared" si="0"/>
        <v>3500</v>
      </c>
      <c r="K31" s="66"/>
      <c r="L31" s="66"/>
      <c r="M31" s="66"/>
    </row>
    <row r="32" spans="1:13" outlineLevel="2">
      <c r="A32" s="80">
        <v>5</v>
      </c>
      <c r="B32" s="109">
        <v>1510</v>
      </c>
      <c r="C32" s="270" t="s">
        <v>175</v>
      </c>
      <c r="D32" s="109">
        <v>2143</v>
      </c>
      <c r="E32" s="181" t="s">
        <v>166</v>
      </c>
      <c r="F32" s="82">
        <v>500</v>
      </c>
      <c r="G32" s="82">
        <v>500</v>
      </c>
      <c r="H32" s="82">
        <v>1000</v>
      </c>
      <c r="I32" s="82"/>
      <c r="J32" s="73">
        <f t="shared" si="0"/>
        <v>1000</v>
      </c>
      <c r="K32" s="66"/>
      <c r="L32" s="66"/>
      <c r="M32" s="66"/>
    </row>
    <row r="33" spans="1:13" ht="26.4" outlineLevel="2">
      <c r="A33" s="80">
        <v>5</v>
      </c>
      <c r="B33" s="79" t="s">
        <v>140</v>
      </c>
      <c r="C33" s="144" t="s">
        <v>176</v>
      </c>
      <c r="D33" s="79">
        <v>2143</v>
      </c>
      <c r="E33" s="85" t="s">
        <v>166</v>
      </c>
      <c r="F33" s="187"/>
      <c r="G33" s="82"/>
      <c r="H33" s="82">
        <v>200</v>
      </c>
      <c r="I33" s="82"/>
      <c r="J33" s="73">
        <f t="shared" si="0"/>
        <v>200</v>
      </c>
      <c r="K33" s="66"/>
      <c r="L33" s="66"/>
      <c r="M33" s="66"/>
    </row>
    <row r="34" spans="1:13" ht="12.75" customHeight="1" outlineLevel="2">
      <c r="A34" s="126">
        <v>14</v>
      </c>
      <c r="B34" s="125">
        <v>1194</v>
      </c>
      <c r="C34" s="124" t="s">
        <v>177</v>
      </c>
      <c r="D34" s="117">
        <v>2143</v>
      </c>
      <c r="E34" s="116" t="s">
        <v>166</v>
      </c>
      <c r="F34" s="111">
        <v>20000</v>
      </c>
      <c r="G34" s="96">
        <v>20303.099999999999</v>
      </c>
      <c r="H34" s="96">
        <v>20000</v>
      </c>
      <c r="I34" s="96"/>
      <c r="J34" s="110">
        <f t="shared" si="0"/>
        <v>20000</v>
      </c>
      <c r="K34" s="66"/>
      <c r="L34" s="66"/>
      <c r="M34" s="66"/>
    </row>
    <row r="35" spans="1:13" ht="12.75" customHeight="1" outlineLevel="1">
      <c r="A35" s="123"/>
      <c r="B35" s="122"/>
      <c r="C35" s="121"/>
      <c r="D35" s="217" t="s">
        <v>178</v>
      </c>
      <c r="E35" s="116"/>
      <c r="F35" s="111"/>
      <c r="G35" s="96"/>
      <c r="H35" s="96">
        <f>SUBTOTAL(9,H23:H34)</f>
        <v>44400</v>
      </c>
      <c r="I35" s="96">
        <f>SUBTOTAL(9,I23:I34)</f>
        <v>15000</v>
      </c>
      <c r="J35" s="110">
        <f>SUBTOTAL(9,J23:J34)</f>
        <v>59400</v>
      </c>
      <c r="K35" s="66"/>
      <c r="L35" s="66"/>
      <c r="M35" s="66"/>
    </row>
    <row r="36" spans="1:13" ht="39.6" outlineLevel="2">
      <c r="A36" s="163">
        <v>9</v>
      </c>
      <c r="B36" s="162">
        <v>9401</v>
      </c>
      <c r="C36" s="161" t="s">
        <v>179</v>
      </c>
      <c r="D36" s="94">
        <v>2212</v>
      </c>
      <c r="E36" s="106" t="s">
        <v>59</v>
      </c>
      <c r="F36" s="83">
        <v>541092</v>
      </c>
      <c r="G36" s="82">
        <v>636092</v>
      </c>
      <c r="H36" s="82">
        <v>570042</v>
      </c>
      <c r="I36" s="82"/>
      <c r="J36" s="73">
        <f t="shared" ref="J36:J54" si="1">+H36+I36</f>
        <v>570042</v>
      </c>
      <c r="K36" s="66"/>
      <c r="L36" s="66"/>
      <c r="M36" s="66"/>
    </row>
    <row r="37" spans="1:13" ht="26.4" outlineLevel="2">
      <c r="A37" s="163">
        <v>9</v>
      </c>
      <c r="B37" s="191">
        <v>1225</v>
      </c>
      <c r="C37" s="161" t="s">
        <v>180</v>
      </c>
      <c r="D37" s="94">
        <v>2212</v>
      </c>
      <c r="E37" s="106" t="s">
        <v>59</v>
      </c>
      <c r="F37" s="83">
        <v>500</v>
      </c>
      <c r="G37" s="82">
        <v>500</v>
      </c>
      <c r="H37" s="82">
        <v>500</v>
      </c>
      <c r="I37" s="82"/>
      <c r="J37" s="73">
        <f t="shared" si="1"/>
        <v>500</v>
      </c>
      <c r="K37" s="66"/>
      <c r="L37" s="66"/>
      <c r="M37" s="66"/>
    </row>
    <row r="38" spans="1:13" ht="26.4" outlineLevel="2">
      <c r="A38" s="171">
        <v>9</v>
      </c>
      <c r="B38" s="192">
        <v>1308</v>
      </c>
      <c r="C38" s="195" t="s">
        <v>181</v>
      </c>
      <c r="D38" s="94">
        <v>2212</v>
      </c>
      <c r="E38" s="106" t="s">
        <v>182</v>
      </c>
      <c r="F38" s="83">
        <v>20000</v>
      </c>
      <c r="G38" s="82">
        <v>20000</v>
      </c>
      <c r="H38" s="82">
        <v>25000</v>
      </c>
      <c r="I38" s="82"/>
      <c r="J38" s="73">
        <f t="shared" si="1"/>
        <v>25000</v>
      </c>
      <c r="K38" s="66"/>
      <c r="L38" s="66"/>
      <c r="M38" s="66"/>
    </row>
    <row r="39" spans="1:13" ht="26.4" outlineLevel="2">
      <c r="A39" s="80">
        <v>9</v>
      </c>
      <c r="B39" s="94">
        <v>1351</v>
      </c>
      <c r="C39" s="148" t="s">
        <v>183</v>
      </c>
      <c r="D39" s="94">
        <v>2212</v>
      </c>
      <c r="E39" s="106" t="s">
        <v>182</v>
      </c>
      <c r="F39" s="83"/>
      <c r="G39" s="82">
        <v>45760</v>
      </c>
      <c r="H39" s="82">
        <v>45760</v>
      </c>
      <c r="I39" s="82"/>
      <c r="J39" s="73">
        <f t="shared" si="1"/>
        <v>45760</v>
      </c>
      <c r="K39" s="66"/>
      <c r="L39" s="66"/>
      <c r="M39" s="66"/>
    </row>
    <row r="40" spans="1:13" ht="26.4" outlineLevel="2">
      <c r="A40" s="80">
        <v>9</v>
      </c>
      <c r="B40" s="188">
        <v>1352</v>
      </c>
      <c r="C40" s="78" t="s">
        <v>184</v>
      </c>
      <c r="D40" s="151">
        <v>2212</v>
      </c>
      <c r="E40" s="213" t="s">
        <v>182</v>
      </c>
      <c r="F40" s="83"/>
      <c r="G40" s="82">
        <v>65759</v>
      </c>
      <c r="H40" s="82"/>
      <c r="I40" s="82">
        <v>145500</v>
      </c>
      <c r="J40" s="73">
        <f t="shared" si="1"/>
        <v>145500</v>
      </c>
      <c r="K40" s="66"/>
      <c r="L40" s="66"/>
      <c r="M40" s="66"/>
    </row>
    <row r="41" spans="1:13" ht="26.4" outlineLevel="2">
      <c r="A41" s="80">
        <v>9</v>
      </c>
      <c r="B41" s="79">
        <v>1437</v>
      </c>
      <c r="C41" s="78" t="s">
        <v>185</v>
      </c>
      <c r="D41" s="94">
        <v>2212</v>
      </c>
      <c r="E41" s="106" t="s">
        <v>182</v>
      </c>
      <c r="F41" s="83">
        <v>30000</v>
      </c>
      <c r="G41" s="82">
        <v>30000</v>
      </c>
      <c r="H41" s="82"/>
      <c r="I41" s="82">
        <v>35000</v>
      </c>
      <c r="J41" s="73">
        <f t="shared" si="1"/>
        <v>35000</v>
      </c>
      <c r="K41" s="66"/>
      <c r="L41" s="66"/>
      <c r="M41" s="66"/>
    </row>
    <row r="42" spans="1:13" ht="26.4" outlineLevel="2">
      <c r="A42" s="135">
        <v>9</v>
      </c>
      <c r="B42" s="129">
        <v>1737</v>
      </c>
      <c r="C42" s="78" t="s">
        <v>186</v>
      </c>
      <c r="D42" s="129">
        <v>2212</v>
      </c>
      <c r="E42" s="130" t="s">
        <v>59</v>
      </c>
      <c r="F42" s="83">
        <v>42</v>
      </c>
      <c r="G42" s="82">
        <v>42</v>
      </c>
      <c r="H42" s="82">
        <v>42</v>
      </c>
      <c r="I42" s="82"/>
      <c r="J42" s="73">
        <f t="shared" si="1"/>
        <v>42</v>
      </c>
      <c r="K42" s="66"/>
      <c r="L42" s="66"/>
      <c r="M42" s="66"/>
    </row>
    <row r="43" spans="1:13" ht="26.4" outlineLevel="2">
      <c r="A43" s="135">
        <v>9</v>
      </c>
      <c r="B43" s="129">
        <v>1738</v>
      </c>
      <c r="C43" s="78" t="s">
        <v>187</v>
      </c>
      <c r="D43" s="129">
        <v>2212</v>
      </c>
      <c r="E43" s="130" t="s">
        <v>59</v>
      </c>
      <c r="F43" s="83">
        <v>4455</v>
      </c>
      <c r="G43" s="82">
        <v>4455</v>
      </c>
      <c r="H43" s="82">
        <v>1588</v>
      </c>
      <c r="I43" s="82"/>
      <c r="J43" s="73">
        <f t="shared" si="1"/>
        <v>1588</v>
      </c>
      <c r="K43" s="66"/>
      <c r="L43" s="66"/>
      <c r="M43" s="66"/>
    </row>
    <row r="44" spans="1:13" ht="26.4" outlineLevel="2">
      <c r="A44" s="135">
        <v>9</v>
      </c>
      <c r="B44" s="129">
        <v>1739</v>
      </c>
      <c r="C44" s="78" t="s">
        <v>188</v>
      </c>
      <c r="D44" s="129">
        <v>2212</v>
      </c>
      <c r="E44" s="130" t="s">
        <v>59</v>
      </c>
      <c r="F44" s="83"/>
      <c r="G44" s="82"/>
      <c r="H44" s="82">
        <v>260</v>
      </c>
      <c r="I44" s="82"/>
      <c r="J44" s="73">
        <f t="shared" si="1"/>
        <v>260</v>
      </c>
      <c r="K44" s="66"/>
      <c r="L44" s="66"/>
      <c r="M44" s="66"/>
    </row>
    <row r="45" spans="1:13" ht="26.4" outlineLevel="2">
      <c r="A45" s="80">
        <v>9</v>
      </c>
      <c r="B45" s="94">
        <v>1740</v>
      </c>
      <c r="C45" s="78" t="s">
        <v>189</v>
      </c>
      <c r="D45" s="94">
        <v>2212</v>
      </c>
      <c r="E45" s="106" t="s">
        <v>182</v>
      </c>
      <c r="F45" s="83">
        <v>8000</v>
      </c>
      <c r="G45" s="82">
        <v>8000</v>
      </c>
      <c r="H45" s="82">
        <v>8000</v>
      </c>
      <c r="I45" s="82"/>
      <c r="J45" s="73">
        <f t="shared" si="1"/>
        <v>8000</v>
      </c>
      <c r="K45" s="66"/>
      <c r="L45" s="66"/>
      <c r="M45" s="66"/>
    </row>
    <row r="46" spans="1:13" ht="26.4" outlineLevel="2">
      <c r="A46" s="80">
        <v>9</v>
      </c>
      <c r="B46" s="75">
        <v>1741</v>
      </c>
      <c r="C46" s="78" t="s">
        <v>190</v>
      </c>
      <c r="D46" s="151">
        <v>2212</v>
      </c>
      <c r="E46" s="213" t="s">
        <v>182</v>
      </c>
      <c r="F46" s="83">
        <v>24000</v>
      </c>
      <c r="G46" s="82">
        <v>24000</v>
      </c>
      <c r="H46" s="82"/>
      <c r="I46" s="82">
        <v>48000</v>
      </c>
      <c r="J46" s="73">
        <f t="shared" si="1"/>
        <v>48000</v>
      </c>
      <c r="K46" s="66"/>
      <c r="L46" s="66"/>
      <c r="M46" s="66"/>
    </row>
    <row r="47" spans="1:13" ht="26.4" outlineLevel="2">
      <c r="A47" s="80">
        <v>9</v>
      </c>
      <c r="B47" s="188">
        <v>1742</v>
      </c>
      <c r="C47" s="78" t="s">
        <v>191</v>
      </c>
      <c r="D47" s="151">
        <v>2212</v>
      </c>
      <c r="E47" s="213" t="s">
        <v>182</v>
      </c>
      <c r="F47" s="83">
        <v>20000</v>
      </c>
      <c r="G47" s="82">
        <v>20000</v>
      </c>
      <c r="H47" s="82">
        <v>20000</v>
      </c>
      <c r="I47" s="82"/>
      <c r="J47" s="73">
        <f t="shared" si="1"/>
        <v>20000</v>
      </c>
      <c r="K47" s="66"/>
      <c r="L47" s="66"/>
      <c r="M47" s="66"/>
    </row>
    <row r="48" spans="1:13" outlineLevel="2">
      <c r="A48" s="80">
        <v>9</v>
      </c>
      <c r="B48" s="188">
        <v>1743</v>
      </c>
      <c r="C48" s="78" t="s">
        <v>192</v>
      </c>
      <c r="D48" s="151">
        <v>2212</v>
      </c>
      <c r="E48" s="213" t="s">
        <v>59</v>
      </c>
      <c r="F48" s="83">
        <v>87459</v>
      </c>
      <c r="G48" s="82">
        <v>87459</v>
      </c>
      <c r="H48" s="82"/>
      <c r="I48" s="82">
        <v>90326</v>
      </c>
      <c r="J48" s="73">
        <f t="shared" si="1"/>
        <v>90326</v>
      </c>
      <c r="K48" s="66"/>
      <c r="L48" s="66"/>
      <c r="M48" s="66"/>
    </row>
    <row r="49" spans="1:13" ht="26.4" outlineLevel="2">
      <c r="A49" s="80">
        <v>9</v>
      </c>
      <c r="B49" s="75">
        <v>1744</v>
      </c>
      <c r="C49" s="78" t="s">
        <v>193</v>
      </c>
      <c r="D49" s="151">
        <v>2212</v>
      </c>
      <c r="E49" s="213" t="s">
        <v>182</v>
      </c>
      <c r="F49" s="83">
        <v>5000</v>
      </c>
      <c r="G49" s="82">
        <v>20000</v>
      </c>
      <c r="H49" s="82"/>
      <c r="I49" s="82">
        <v>30000</v>
      </c>
      <c r="J49" s="73">
        <f t="shared" si="1"/>
        <v>30000</v>
      </c>
      <c r="K49" s="66"/>
      <c r="L49" s="66"/>
      <c r="M49" s="66"/>
    </row>
    <row r="50" spans="1:13" ht="26.4" outlineLevel="2">
      <c r="A50" s="80">
        <v>9</v>
      </c>
      <c r="B50" s="75" t="s">
        <v>140</v>
      </c>
      <c r="C50" s="144" t="s">
        <v>194</v>
      </c>
      <c r="D50" s="151">
        <v>2212</v>
      </c>
      <c r="E50" s="213" t="s">
        <v>182</v>
      </c>
      <c r="F50" s="142"/>
      <c r="G50" s="141"/>
      <c r="H50" s="82">
        <v>2000</v>
      </c>
      <c r="I50" s="82"/>
      <c r="J50" s="73">
        <f t="shared" si="1"/>
        <v>2000</v>
      </c>
      <c r="K50" s="66"/>
      <c r="L50" s="66"/>
      <c r="M50" s="66"/>
    </row>
    <row r="51" spans="1:13" outlineLevel="2">
      <c r="A51" s="80">
        <v>9</v>
      </c>
      <c r="B51" s="79" t="s">
        <v>140</v>
      </c>
      <c r="C51" s="144" t="s">
        <v>195</v>
      </c>
      <c r="D51" s="94">
        <v>2212</v>
      </c>
      <c r="E51" s="106" t="s">
        <v>182</v>
      </c>
      <c r="F51" s="142"/>
      <c r="G51" s="141"/>
      <c r="H51" s="82"/>
      <c r="I51" s="82">
        <v>20000</v>
      </c>
      <c r="J51" s="73">
        <f t="shared" si="1"/>
        <v>20000</v>
      </c>
      <c r="K51" s="66"/>
      <c r="L51" s="66"/>
      <c r="M51" s="66"/>
    </row>
    <row r="52" spans="1:13" outlineLevel="2">
      <c r="A52" s="80">
        <v>17</v>
      </c>
      <c r="B52" s="109">
        <v>1128</v>
      </c>
      <c r="C52" s="78" t="s">
        <v>196</v>
      </c>
      <c r="D52" s="109">
        <v>2212</v>
      </c>
      <c r="E52" s="108" t="s">
        <v>182</v>
      </c>
      <c r="F52" s="83">
        <v>13000</v>
      </c>
      <c r="G52" s="82">
        <v>13500</v>
      </c>
      <c r="H52" s="82">
        <v>2000</v>
      </c>
      <c r="I52" s="82">
        <v>13000</v>
      </c>
      <c r="J52" s="73">
        <f t="shared" si="1"/>
        <v>15000</v>
      </c>
      <c r="K52" s="66"/>
      <c r="L52" s="66"/>
      <c r="M52" s="66"/>
    </row>
    <row r="53" spans="1:13" outlineLevel="2">
      <c r="A53" s="321"/>
      <c r="B53" s="320"/>
      <c r="C53" s="319"/>
      <c r="D53" s="94">
        <v>2212</v>
      </c>
      <c r="E53" s="106" t="s">
        <v>59</v>
      </c>
      <c r="F53" s="83">
        <v>500</v>
      </c>
      <c r="G53" s="82">
        <v>890</v>
      </c>
      <c r="H53" s="82">
        <v>1000</v>
      </c>
      <c r="I53" s="82"/>
      <c r="J53" s="329">
        <f t="shared" si="1"/>
        <v>1000</v>
      </c>
      <c r="K53" s="66"/>
      <c r="L53" s="66"/>
      <c r="M53" s="66"/>
    </row>
    <row r="54" spans="1:13" outlineLevel="2">
      <c r="A54" s="80">
        <v>17</v>
      </c>
      <c r="B54" s="79">
        <v>1620</v>
      </c>
      <c r="C54" s="78" t="s">
        <v>197</v>
      </c>
      <c r="D54" s="94">
        <v>2212</v>
      </c>
      <c r="E54" s="106" t="s">
        <v>59</v>
      </c>
      <c r="F54" s="83">
        <v>600</v>
      </c>
      <c r="G54" s="82">
        <v>600</v>
      </c>
      <c r="H54" s="82">
        <v>500</v>
      </c>
      <c r="I54" s="82"/>
      <c r="J54" s="73">
        <f t="shared" si="1"/>
        <v>500</v>
      </c>
      <c r="K54" s="66"/>
      <c r="L54" s="66"/>
      <c r="M54" s="66"/>
    </row>
    <row r="55" spans="1:13" outlineLevel="1">
      <c r="A55" s="80"/>
      <c r="B55" s="79"/>
      <c r="C55" s="78"/>
      <c r="D55" s="183" t="s">
        <v>198</v>
      </c>
      <c r="E55" s="106"/>
      <c r="F55" s="83"/>
      <c r="G55" s="82"/>
      <c r="H55" s="82">
        <f>SUBTOTAL(9,H36:H54)</f>
        <v>676692</v>
      </c>
      <c r="I55" s="82">
        <f>SUBTOTAL(9,I36:I54)</f>
        <v>381826</v>
      </c>
      <c r="J55" s="73">
        <f>SUBTOTAL(9,J36:J54)</f>
        <v>1058518</v>
      </c>
      <c r="K55" s="66"/>
      <c r="L55" s="66"/>
      <c r="M55" s="66"/>
    </row>
    <row r="56" spans="1:13" ht="26.4" outlineLevel="2">
      <c r="A56" s="80">
        <v>5</v>
      </c>
      <c r="B56" s="94">
        <v>1286</v>
      </c>
      <c r="C56" s="182" t="s">
        <v>199</v>
      </c>
      <c r="D56" s="94">
        <v>2219</v>
      </c>
      <c r="E56" s="85" t="s">
        <v>60</v>
      </c>
      <c r="F56" s="83">
        <v>85</v>
      </c>
      <c r="G56" s="82">
        <v>85</v>
      </c>
      <c r="H56" s="82">
        <v>85</v>
      </c>
      <c r="I56" s="82"/>
      <c r="J56" s="73">
        <f>+H56+I56</f>
        <v>85</v>
      </c>
      <c r="K56" s="66"/>
      <c r="L56" s="66"/>
      <c r="M56" s="66"/>
    </row>
    <row r="57" spans="1:13" ht="26.4" outlineLevel="2">
      <c r="A57" s="80">
        <v>5</v>
      </c>
      <c r="B57" s="109">
        <v>1438</v>
      </c>
      <c r="C57" s="182" t="s">
        <v>200</v>
      </c>
      <c r="D57" s="109">
        <v>2219</v>
      </c>
      <c r="E57" s="181" t="s">
        <v>60</v>
      </c>
      <c r="F57" s="83">
        <v>25000</v>
      </c>
      <c r="G57" s="82">
        <v>13000</v>
      </c>
      <c r="H57" s="82"/>
      <c r="I57" s="82">
        <v>15500</v>
      </c>
      <c r="J57" s="73">
        <f>+H57+I57</f>
        <v>15500</v>
      </c>
      <c r="K57" s="66"/>
      <c r="L57" s="66"/>
      <c r="M57" s="66"/>
    </row>
    <row r="58" spans="1:13" ht="26.4" outlineLevel="2">
      <c r="A58" s="80">
        <v>5</v>
      </c>
      <c r="B58" s="94">
        <v>1627</v>
      </c>
      <c r="C58" s="182" t="s">
        <v>201</v>
      </c>
      <c r="D58" s="94">
        <v>2219</v>
      </c>
      <c r="E58" s="85" t="s">
        <v>60</v>
      </c>
      <c r="F58" s="83">
        <v>2000</v>
      </c>
      <c r="G58" s="82">
        <v>2331</v>
      </c>
      <c r="H58" s="82">
        <v>2000</v>
      </c>
      <c r="I58" s="82"/>
      <c r="J58" s="73">
        <f>+H58+I58</f>
        <v>2000</v>
      </c>
      <c r="K58" s="66"/>
      <c r="L58" s="66"/>
      <c r="M58" s="66"/>
    </row>
    <row r="59" spans="1:13" outlineLevel="1">
      <c r="A59" s="80"/>
      <c r="B59" s="94"/>
      <c r="C59" s="182"/>
      <c r="D59" s="183" t="s">
        <v>202</v>
      </c>
      <c r="E59" s="85"/>
      <c r="F59" s="83"/>
      <c r="G59" s="82"/>
      <c r="H59" s="82">
        <f>SUBTOTAL(9,H56:H58)</f>
        <v>2085</v>
      </c>
      <c r="I59" s="82">
        <f>SUBTOTAL(9,I56:I58)</f>
        <v>15500</v>
      </c>
      <c r="J59" s="73">
        <f>SUBTOTAL(9,J56:J58)</f>
        <v>17585</v>
      </c>
      <c r="K59" s="66"/>
      <c r="L59" s="66"/>
      <c r="M59" s="66"/>
    </row>
    <row r="60" spans="1:13" outlineLevel="2">
      <c r="A60" s="80">
        <v>9</v>
      </c>
      <c r="B60" s="77">
        <v>1019</v>
      </c>
      <c r="C60" s="144" t="s">
        <v>203</v>
      </c>
      <c r="D60" s="77">
        <v>2221</v>
      </c>
      <c r="E60" s="76" t="s">
        <v>204</v>
      </c>
      <c r="F60" s="83">
        <v>5000</v>
      </c>
      <c r="G60" s="82">
        <v>5000</v>
      </c>
      <c r="H60" s="82">
        <v>5000</v>
      </c>
      <c r="I60" s="82"/>
      <c r="J60" s="73">
        <f>+H60+I60</f>
        <v>5000</v>
      </c>
      <c r="K60" s="66"/>
      <c r="L60" s="66"/>
      <c r="M60" s="66"/>
    </row>
    <row r="61" spans="1:13" outlineLevel="1">
      <c r="A61" s="80"/>
      <c r="B61" s="77"/>
      <c r="C61" s="144"/>
      <c r="D61" s="90" t="s">
        <v>205</v>
      </c>
      <c r="E61" s="76"/>
      <c r="F61" s="83"/>
      <c r="G61" s="82"/>
      <c r="H61" s="82">
        <f>SUBTOTAL(9,H60:H60)</f>
        <v>5000</v>
      </c>
      <c r="I61" s="82">
        <f>SUBTOTAL(9,I60:I60)</f>
        <v>0</v>
      </c>
      <c r="J61" s="73">
        <f>SUBTOTAL(9,J60:J60)</f>
        <v>5000</v>
      </c>
      <c r="K61" s="66"/>
      <c r="L61" s="66"/>
      <c r="M61" s="66"/>
    </row>
    <row r="62" spans="1:13" outlineLevel="2">
      <c r="A62" s="80">
        <v>9</v>
      </c>
      <c r="B62" s="77">
        <v>1195</v>
      </c>
      <c r="C62" s="144" t="s">
        <v>206</v>
      </c>
      <c r="D62" s="77">
        <v>2223</v>
      </c>
      <c r="E62" s="76" t="s">
        <v>207</v>
      </c>
      <c r="F62" s="83">
        <v>1200</v>
      </c>
      <c r="G62" s="82">
        <v>1200</v>
      </c>
      <c r="H62" s="82">
        <v>1200</v>
      </c>
      <c r="I62" s="82"/>
      <c r="J62" s="73">
        <f>+H62+I62</f>
        <v>1200</v>
      </c>
      <c r="K62" s="66"/>
      <c r="L62" s="66"/>
      <c r="M62" s="66"/>
    </row>
    <row r="63" spans="1:13" outlineLevel="1">
      <c r="A63" s="80"/>
      <c r="B63" s="77"/>
      <c r="C63" s="144"/>
      <c r="D63" s="90" t="s">
        <v>208</v>
      </c>
      <c r="E63" s="76"/>
      <c r="F63" s="83"/>
      <c r="G63" s="82"/>
      <c r="H63" s="82">
        <f>SUBTOTAL(9,H62:H62)</f>
        <v>1200</v>
      </c>
      <c r="I63" s="82">
        <f>SUBTOTAL(9,I62:I62)</f>
        <v>0</v>
      </c>
      <c r="J63" s="73">
        <f>SUBTOTAL(9,J62:J62)</f>
        <v>1200</v>
      </c>
      <c r="K63" s="66"/>
      <c r="L63" s="66"/>
      <c r="M63" s="66"/>
    </row>
    <row r="64" spans="1:13" outlineLevel="2">
      <c r="A64" s="80">
        <v>9</v>
      </c>
      <c r="B64" s="77">
        <v>1021</v>
      </c>
      <c r="C64" s="144" t="s">
        <v>209</v>
      </c>
      <c r="D64" s="77">
        <v>2231</v>
      </c>
      <c r="E64" s="76" t="s">
        <v>210</v>
      </c>
      <c r="F64" s="83">
        <v>1100</v>
      </c>
      <c r="G64" s="82">
        <v>1200</v>
      </c>
      <c r="H64" s="82">
        <v>1200</v>
      </c>
      <c r="I64" s="82"/>
      <c r="J64" s="73">
        <f>+H64+I64</f>
        <v>1200</v>
      </c>
      <c r="K64" s="66"/>
      <c r="L64" s="66"/>
      <c r="M64" s="66"/>
    </row>
    <row r="65" spans="1:13" outlineLevel="1">
      <c r="A65" s="80"/>
      <c r="B65" s="77"/>
      <c r="C65" s="144"/>
      <c r="D65" s="90" t="s">
        <v>211</v>
      </c>
      <c r="E65" s="76"/>
      <c r="F65" s="83"/>
      <c r="G65" s="82"/>
      <c r="H65" s="82">
        <f>SUBTOTAL(9,H64:H64)</f>
        <v>1200</v>
      </c>
      <c r="I65" s="82">
        <f>SUBTOTAL(9,I64:I64)</f>
        <v>0</v>
      </c>
      <c r="J65" s="73">
        <f>SUBTOTAL(9,J64:J64)</f>
        <v>1200</v>
      </c>
      <c r="K65" s="66"/>
      <c r="L65" s="66"/>
      <c r="M65" s="66"/>
    </row>
    <row r="66" spans="1:13" outlineLevel="2">
      <c r="A66" s="80">
        <v>9</v>
      </c>
      <c r="B66" s="77">
        <v>1022</v>
      </c>
      <c r="C66" s="144" t="s">
        <v>212</v>
      </c>
      <c r="D66" s="79">
        <v>2242</v>
      </c>
      <c r="E66" s="85" t="s">
        <v>213</v>
      </c>
      <c r="F66" s="83">
        <v>685000</v>
      </c>
      <c r="G66" s="82">
        <v>685000</v>
      </c>
      <c r="H66" s="82">
        <v>693000</v>
      </c>
      <c r="I66" s="82"/>
      <c r="J66" s="73">
        <f>+H66+I66</f>
        <v>693000</v>
      </c>
      <c r="K66" s="66"/>
      <c r="L66" s="66"/>
      <c r="M66" s="66"/>
    </row>
    <row r="67" spans="1:13" outlineLevel="1">
      <c r="A67" s="80"/>
      <c r="B67" s="77"/>
      <c r="C67" s="144"/>
      <c r="D67" s="90" t="s">
        <v>214</v>
      </c>
      <c r="E67" s="85"/>
      <c r="F67" s="83"/>
      <c r="G67" s="82"/>
      <c r="H67" s="82">
        <f>SUBTOTAL(9,H66:H66)</f>
        <v>693000</v>
      </c>
      <c r="I67" s="147">
        <f>SUBTOTAL(9,I66:I66)</f>
        <v>0</v>
      </c>
      <c r="J67" s="73">
        <f>SUBTOTAL(9,J66:J66)</f>
        <v>693000</v>
      </c>
      <c r="K67" s="66"/>
      <c r="L67" s="66"/>
      <c r="M67" s="66"/>
    </row>
    <row r="68" spans="1:13" ht="28.8" outlineLevel="2">
      <c r="A68" s="88">
        <v>22</v>
      </c>
      <c r="B68" s="86">
        <v>1324</v>
      </c>
      <c r="C68" s="348" t="s">
        <v>215</v>
      </c>
      <c r="D68" s="86">
        <v>2243</v>
      </c>
      <c r="E68" s="76" t="s">
        <v>216</v>
      </c>
      <c r="F68" s="83"/>
      <c r="G68" s="82">
        <v>500</v>
      </c>
      <c r="H68" s="82">
        <v>1091</v>
      </c>
      <c r="I68" s="147"/>
      <c r="J68" s="81">
        <f>+H68+I68</f>
        <v>1091</v>
      </c>
      <c r="K68" s="66"/>
      <c r="L68" s="66"/>
      <c r="M68" s="66"/>
    </row>
    <row r="69" spans="1:13" ht="14.4" outlineLevel="1">
      <c r="A69" s="88"/>
      <c r="B69" s="86"/>
      <c r="C69" s="348"/>
      <c r="D69" s="183" t="s">
        <v>217</v>
      </c>
      <c r="E69" s="76"/>
      <c r="F69" s="83"/>
      <c r="G69" s="82"/>
      <c r="H69" s="82">
        <f>SUBTOTAL(9,H68:H68)</f>
        <v>1091</v>
      </c>
      <c r="I69" s="147">
        <f>SUBTOTAL(9,I68:I68)</f>
        <v>0</v>
      </c>
      <c r="J69" s="81">
        <f>SUBTOTAL(9,J68:J68)</f>
        <v>1091</v>
      </c>
      <c r="K69" s="66"/>
      <c r="L69" s="66"/>
      <c r="M69" s="66"/>
    </row>
    <row r="70" spans="1:13" outlineLevel="2">
      <c r="A70" s="80">
        <v>9</v>
      </c>
      <c r="B70" s="77">
        <v>1196</v>
      </c>
      <c r="C70" s="144" t="s">
        <v>218</v>
      </c>
      <c r="D70" s="77">
        <v>2249</v>
      </c>
      <c r="E70" s="76" t="s">
        <v>219</v>
      </c>
      <c r="F70" s="83">
        <v>200</v>
      </c>
      <c r="G70" s="82">
        <v>200</v>
      </c>
      <c r="H70" s="82"/>
      <c r="I70" s="82">
        <v>200</v>
      </c>
      <c r="J70" s="73">
        <f>+H70+I70</f>
        <v>200</v>
      </c>
      <c r="K70" s="66"/>
      <c r="L70" s="66"/>
      <c r="M70" s="66"/>
    </row>
    <row r="71" spans="1:13" ht="26.4" outlineLevel="2">
      <c r="A71" s="135">
        <v>9</v>
      </c>
      <c r="B71" s="133">
        <v>1367</v>
      </c>
      <c r="C71" s="134" t="s">
        <v>220</v>
      </c>
      <c r="D71" s="133">
        <v>2249</v>
      </c>
      <c r="E71" s="140" t="s">
        <v>219</v>
      </c>
      <c r="F71" s="83">
        <v>200</v>
      </c>
      <c r="G71" s="82">
        <v>200</v>
      </c>
      <c r="H71" s="82"/>
      <c r="I71" s="82">
        <v>200</v>
      </c>
      <c r="J71" s="73">
        <f>+H71+I71</f>
        <v>200</v>
      </c>
      <c r="K71" s="66"/>
      <c r="L71" s="66"/>
      <c r="M71" s="66"/>
    </row>
    <row r="72" spans="1:13" outlineLevel="1">
      <c r="A72" s="135"/>
      <c r="B72" s="133"/>
      <c r="C72" s="134"/>
      <c r="D72" s="115" t="s">
        <v>221</v>
      </c>
      <c r="E72" s="140"/>
      <c r="F72" s="83"/>
      <c r="G72" s="82"/>
      <c r="H72" s="82">
        <f>SUBTOTAL(9,H70:H71)</f>
        <v>0</v>
      </c>
      <c r="I72" s="82">
        <f>SUBTOTAL(9,I70:I71)</f>
        <v>400</v>
      </c>
      <c r="J72" s="73">
        <f>SUBTOTAL(9,J70:J71)</f>
        <v>400</v>
      </c>
      <c r="K72" s="66"/>
      <c r="L72" s="66"/>
      <c r="M72" s="66"/>
    </row>
    <row r="73" spans="1:13" ht="26.4" outlineLevel="2">
      <c r="A73" s="135">
        <v>9</v>
      </c>
      <c r="B73" s="133">
        <v>1227</v>
      </c>
      <c r="C73" s="134" t="s">
        <v>222</v>
      </c>
      <c r="D73" s="113">
        <v>2251</v>
      </c>
      <c r="E73" s="128" t="s">
        <v>223</v>
      </c>
      <c r="F73" s="83">
        <v>22723</v>
      </c>
      <c r="G73" s="82">
        <v>33</v>
      </c>
      <c r="H73" s="82">
        <v>40</v>
      </c>
      <c r="I73" s="82"/>
      <c r="J73" s="73">
        <f>+H73+I73</f>
        <v>40</v>
      </c>
      <c r="K73" s="66"/>
      <c r="L73" s="66"/>
      <c r="M73" s="66"/>
    </row>
    <row r="74" spans="1:13" outlineLevel="2">
      <c r="A74" s="88">
        <v>22</v>
      </c>
      <c r="B74" s="86">
        <v>1236</v>
      </c>
      <c r="C74" s="95" t="s">
        <v>224</v>
      </c>
      <c r="D74" s="86">
        <v>2251</v>
      </c>
      <c r="E74" s="76" t="s">
        <v>225</v>
      </c>
      <c r="F74" s="83">
        <v>40000</v>
      </c>
      <c r="G74" s="82">
        <v>5000</v>
      </c>
      <c r="H74" s="82"/>
      <c r="I74" s="82">
        <v>1000</v>
      </c>
      <c r="J74" s="81">
        <f>+H74+I74</f>
        <v>1000</v>
      </c>
      <c r="K74" s="66"/>
      <c r="L74" s="66"/>
      <c r="M74" s="66"/>
    </row>
    <row r="75" spans="1:13" outlineLevel="1">
      <c r="A75" s="88"/>
      <c r="B75" s="86"/>
      <c r="C75" s="95"/>
      <c r="D75" s="183" t="s">
        <v>226</v>
      </c>
      <c r="E75" s="76"/>
      <c r="F75" s="83"/>
      <c r="G75" s="82"/>
      <c r="H75" s="82">
        <f>SUBTOTAL(9,H73:H74)</f>
        <v>40</v>
      </c>
      <c r="I75" s="82">
        <f>SUBTOTAL(9,I73:I74)</f>
        <v>1000</v>
      </c>
      <c r="J75" s="81">
        <f>SUBTOTAL(9,J73:J74)</f>
        <v>1040</v>
      </c>
      <c r="K75" s="66"/>
      <c r="L75" s="66"/>
      <c r="M75" s="66"/>
    </row>
    <row r="76" spans="1:13" ht="26.4" outlineLevel="2">
      <c r="A76" s="135">
        <v>9</v>
      </c>
      <c r="B76" s="133">
        <v>1129</v>
      </c>
      <c r="C76" s="134" t="s">
        <v>227</v>
      </c>
      <c r="D76" s="113">
        <v>2299</v>
      </c>
      <c r="E76" s="128" t="s">
        <v>228</v>
      </c>
      <c r="F76" s="83">
        <v>577000</v>
      </c>
      <c r="G76" s="82">
        <v>602250</v>
      </c>
      <c r="H76" s="82">
        <v>577000</v>
      </c>
      <c r="I76" s="82"/>
      <c r="J76" s="73">
        <f t="shared" ref="J76:J82" si="2">+H76+I76</f>
        <v>577000</v>
      </c>
      <c r="K76" s="66"/>
      <c r="L76" s="66"/>
      <c r="M76" s="66"/>
    </row>
    <row r="77" spans="1:13" outlineLevel="2">
      <c r="A77" s="135">
        <v>9</v>
      </c>
      <c r="B77" s="133">
        <v>1198</v>
      </c>
      <c r="C77" s="134" t="s">
        <v>229</v>
      </c>
      <c r="D77" s="113">
        <v>2299</v>
      </c>
      <c r="E77" s="128" t="s">
        <v>230</v>
      </c>
      <c r="F77" s="83">
        <v>2000</v>
      </c>
      <c r="G77" s="82">
        <v>1290</v>
      </c>
      <c r="H77" s="82"/>
      <c r="I77" s="82">
        <v>2000</v>
      </c>
      <c r="J77" s="73">
        <f t="shared" si="2"/>
        <v>2000</v>
      </c>
      <c r="K77" s="66"/>
      <c r="L77" s="66"/>
      <c r="M77" s="66"/>
    </row>
    <row r="78" spans="1:13" ht="26.4" outlineLevel="2">
      <c r="A78" s="135">
        <v>9</v>
      </c>
      <c r="B78" s="133">
        <v>1317</v>
      </c>
      <c r="C78" s="134" t="s">
        <v>231</v>
      </c>
      <c r="D78" s="113">
        <v>2299</v>
      </c>
      <c r="E78" s="128" t="s">
        <v>230</v>
      </c>
      <c r="F78" s="83">
        <v>200</v>
      </c>
      <c r="G78" s="82">
        <v>200</v>
      </c>
      <c r="H78" s="82"/>
      <c r="I78" s="82">
        <v>200</v>
      </c>
      <c r="J78" s="73">
        <f t="shared" si="2"/>
        <v>200</v>
      </c>
      <c r="K78" s="66"/>
      <c r="L78" s="66"/>
      <c r="M78" s="66"/>
    </row>
    <row r="79" spans="1:13" ht="26.4" outlineLevel="2">
      <c r="A79" s="135">
        <v>9</v>
      </c>
      <c r="B79" s="133">
        <v>1350</v>
      </c>
      <c r="C79" s="134" t="s">
        <v>232</v>
      </c>
      <c r="D79" s="113">
        <v>2299</v>
      </c>
      <c r="E79" s="128" t="s">
        <v>230</v>
      </c>
      <c r="F79" s="83"/>
      <c r="G79" s="82">
        <v>500</v>
      </c>
      <c r="H79" s="82">
        <v>1000</v>
      </c>
      <c r="I79" s="82"/>
      <c r="J79" s="73">
        <f t="shared" si="2"/>
        <v>1000</v>
      </c>
      <c r="K79" s="66"/>
      <c r="L79" s="66"/>
      <c r="M79" s="66"/>
    </row>
    <row r="80" spans="1:13" outlineLevel="2">
      <c r="A80" s="135">
        <v>9</v>
      </c>
      <c r="B80" s="136">
        <v>1556</v>
      </c>
      <c r="C80" s="134" t="s">
        <v>233</v>
      </c>
      <c r="D80" s="133">
        <v>2299</v>
      </c>
      <c r="E80" s="140" t="s">
        <v>230</v>
      </c>
      <c r="F80" s="83">
        <v>35890</v>
      </c>
      <c r="G80" s="82">
        <v>38044</v>
      </c>
      <c r="H80" s="82">
        <v>36762</v>
      </c>
      <c r="I80" s="82">
        <v>34818</v>
      </c>
      <c r="J80" s="73">
        <f t="shared" si="2"/>
        <v>71580</v>
      </c>
      <c r="K80" s="66"/>
      <c r="L80" s="66"/>
      <c r="M80" s="66"/>
    </row>
    <row r="81" spans="1:13" ht="26.4" outlineLevel="2">
      <c r="A81" s="135">
        <v>9</v>
      </c>
      <c r="B81" s="136">
        <v>1665</v>
      </c>
      <c r="C81" s="145" t="s">
        <v>234</v>
      </c>
      <c r="D81" s="133">
        <v>2299</v>
      </c>
      <c r="E81" s="140" t="s">
        <v>230</v>
      </c>
      <c r="F81" s="131">
        <v>4000</v>
      </c>
      <c r="G81" s="82">
        <v>3500</v>
      </c>
      <c r="H81" s="82">
        <v>7000</v>
      </c>
      <c r="I81" s="147"/>
      <c r="J81" s="73">
        <f t="shared" si="2"/>
        <v>7000</v>
      </c>
      <c r="K81" s="66"/>
      <c r="L81" s="66"/>
      <c r="M81" s="66"/>
    </row>
    <row r="82" spans="1:13" outlineLevel="2">
      <c r="A82" s="135">
        <v>9</v>
      </c>
      <c r="B82" s="79" t="s">
        <v>140</v>
      </c>
      <c r="C82" s="134" t="s">
        <v>235</v>
      </c>
      <c r="D82" s="133">
        <v>2299</v>
      </c>
      <c r="E82" s="140" t="s">
        <v>230</v>
      </c>
      <c r="F82" s="131"/>
      <c r="G82" s="82"/>
      <c r="H82" s="82"/>
      <c r="I82" s="82">
        <v>2000</v>
      </c>
      <c r="J82" s="73">
        <f t="shared" si="2"/>
        <v>2000</v>
      </c>
      <c r="K82" s="66"/>
      <c r="L82" s="66"/>
      <c r="M82" s="66"/>
    </row>
    <row r="83" spans="1:13" outlineLevel="1">
      <c r="A83" s="135"/>
      <c r="B83" s="79"/>
      <c r="C83" s="134"/>
      <c r="D83" s="115" t="s">
        <v>236</v>
      </c>
      <c r="E83" s="140"/>
      <c r="F83" s="131"/>
      <c r="G83" s="82"/>
      <c r="H83" s="82">
        <f>SUBTOTAL(9,H76:H82)</f>
        <v>621762</v>
      </c>
      <c r="I83" s="82">
        <f>SUBTOTAL(9,I76:I82)</f>
        <v>39018</v>
      </c>
      <c r="J83" s="73">
        <f>SUBTOTAL(9,J76:J82)</f>
        <v>660780</v>
      </c>
      <c r="K83" s="66"/>
      <c r="L83" s="66"/>
      <c r="M83" s="66"/>
    </row>
    <row r="84" spans="1:13" ht="26.4" outlineLevel="2">
      <c r="A84" s="80">
        <v>6</v>
      </c>
      <c r="B84" s="152">
        <v>1155</v>
      </c>
      <c r="C84" s="177" t="s">
        <v>237</v>
      </c>
      <c r="D84" s="152">
        <v>2310</v>
      </c>
      <c r="E84" s="137" t="s">
        <v>238</v>
      </c>
      <c r="F84" s="83">
        <v>5000</v>
      </c>
      <c r="G84" s="82">
        <v>7775</v>
      </c>
      <c r="H84" s="164"/>
      <c r="I84" s="164">
        <v>5000</v>
      </c>
      <c r="J84" s="73">
        <f>+H84+I84</f>
        <v>5000</v>
      </c>
      <c r="K84" s="66"/>
      <c r="L84" s="66"/>
      <c r="M84" s="66"/>
    </row>
    <row r="85" spans="1:13" outlineLevel="2">
      <c r="A85" s="80">
        <v>6</v>
      </c>
      <c r="B85" s="152">
        <v>1336</v>
      </c>
      <c r="C85" s="177" t="s">
        <v>239</v>
      </c>
      <c r="D85" s="152">
        <v>2310</v>
      </c>
      <c r="E85" s="137" t="s">
        <v>238</v>
      </c>
      <c r="F85" s="83">
        <v>13900</v>
      </c>
      <c r="G85" s="82">
        <v>13900</v>
      </c>
      <c r="H85" s="164">
        <v>13000</v>
      </c>
      <c r="I85" s="96"/>
      <c r="J85" s="73">
        <f>+H85+I85</f>
        <v>13000</v>
      </c>
      <c r="K85" s="66"/>
      <c r="L85" s="66"/>
      <c r="M85" s="66"/>
    </row>
    <row r="86" spans="1:13" outlineLevel="1">
      <c r="A86" s="80"/>
      <c r="B86" s="152"/>
      <c r="C86" s="177"/>
      <c r="D86" s="157" t="s">
        <v>240</v>
      </c>
      <c r="E86" s="137"/>
      <c r="F86" s="83"/>
      <c r="G86" s="82"/>
      <c r="H86" s="164">
        <f>SUBTOTAL(9,H84:H85)</f>
        <v>13000</v>
      </c>
      <c r="I86" s="96">
        <f>SUBTOTAL(9,I84:I85)</f>
        <v>5000</v>
      </c>
      <c r="J86" s="73">
        <f>SUBTOTAL(9,J84:J85)</f>
        <v>18000</v>
      </c>
      <c r="K86" s="66"/>
      <c r="L86" s="66"/>
      <c r="M86" s="66"/>
    </row>
    <row r="87" spans="1:13" ht="26.4" outlineLevel="2">
      <c r="A87" s="80">
        <v>6</v>
      </c>
      <c r="B87" s="152">
        <v>1133</v>
      </c>
      <c r="C87" s="177" t="s">
        <v>241</v>
      </c>
      <c r="D87" s="152">
        <v>2321</v>
      </c>
      <c r="E87" s="137" t="s">
        <v>242</v>
      </c>
      <c r="F87" s="83">
        <v>47800</v>
      </c>
      <c r="G87" s="82">
        <v>56869</v>
      </c>
      <c r="H87" s="164"/>
      <c r="I87" s="164">
        <v>75000</v>
      </c>
      <c r="J87" s="73">
        <f>+H87+I87</f>
        <v>75000</v>
      </c>
      <c r="K87" s="66"/>
      <c r="L87" s="66"/>
      <c r="M87" s="66"/>
    </row>
    <row r="88" spans="1:13" outlineLevel="1">
      <c r="A88" s="80"/>
      <c r="B88" s="152"/>
      <c r="C88" s="177"/>
      <c r="D88" s="157" t="s">
        <v>243</v>
      </c>
      <c r="E88" s="137"/>
      <c r="F88" s="83"/>
      <c r="G88" s="82"/>
      <c r="H88" s="164">
        <f>SUBTOTAL(9,H87:H87)</f>
        <v>0</v>
      </c>
      <c r="I88" s="164">
        <f>SUBTOTAL(9,I87:I87)</f>
        <v>75000</v>
      </c>
      <c r="J88" s="73">
        <f>SUBTOTAL(9,J87:J87)</f>
        <v>75000</v>
      </c>
      <c r="K88" s="66"/>
      <c r="L88" s="66"/>
      <c r="M88" s="66"/>
    </row>
    <row r="89" spans="1:13" outlineLevel="2">
      <c r="A89" s="80">
        <v>6</v>
      </c>
      <c r="B89" s="152">
        <v>1026</v>
      </c>
      <c r="C89" s="78" t="s">
        <v>244</v>
      </c>
      <c r="D89" s="152">
        <v>2322</v>
      </c>
      <c r="E89" s="137" t="s">
        <v>245</v>
      </c>
      <c r="F89" s="83">
        <v>200</v>
      </c>
      <c r="G89" s="82">
        <v>200</v>
      </c>
      <c r="H89" s="96">
        <v>200</v>
      </c>
      <c r="I89" s="96"/>
      <c r="J89" s="73">
        <f>+H89+I89</f>
        <v>200</v>
      </c>
      <c r="K89" s="66"/>
      <c r="L89" s="66"/>
      <c r="M89" s="66"/>
    </row>
    <row r="90" spans="1:13" outlineLevel="1">
      <c r="A90" s="80"/>
      <c r="B90" s="152"/>
      <c r="C90" s="78"/>
      <c r="D90" s="157" t="s">
        <v>246</v>
      </c>
      <c r="E90" s="137"/>
      <c r="F90" s="83"/>
      <c r="G90" s="82"/>
      <c r="H90" s="96">
        <f>SUBTOTAL(9,H89:H89)</f>
        <v>200</v>
      </c>
      <c r="I90" s="96">
        <f>SUBTOTAL(9,I89:I89)</f>
        <v>0</v>
      </c>
      <c r="J90" s="73">
        <f>SUBTOTAL(9,J89:J89)</f>
        <v>200</v>
      </c>
      <c r="K90" s="66"/>
      <c r="L90" s="66"/>
      <c r="M90" s="66"/>
    </row>
    <row r="91" spans="1:13" ht="26.4" outlineLevel="2">
      <c r="A91" s="80">
        <v>6</v>
      </c>
      <c r="B91" s="94">
        <v>1048</v>
      </c>
      <c r="C91" s="134" t="s">
        <v>247</v>
      </c>
      <c r="D91" s="94">
        <v>2399</v>
      </c>
      <c r="E91" s="85" t="s">
        <v>248</v>
      </c>
      <c r="F91" s="83">
        <v>1000</v>
      </c>
      <c r="G91" s="82">
        <v>1000</v>
      </c>
      <c r="H91" s="82">
        <v>3000</v>
      </c>
      <c r="I91" s="96"/>
      <c r="J91" s="73">
        <f>+H91+I91</f>
        <v>3000</v>
      </c>
      <c r="K91" s="66"/>
      <c r="L91" s="66"/>
      <c r="M91" s="66"/>
    </row>
    <row r="92" spans="1:13" outlineLevel="1">
      <c r="A92" s="80"/>
      <c r="B92" s="94"/>
      <c r="C92" s="134"/>
      <c r="D92" s="183" t="s">
        <v>249</v>
      </c>
      <c r="E92" s="85"/>
      <c r="F92" s="83"/>
      <c r="G92" s="82"/>
      <c r="H92" s="82">
        <f>SUBTOTAL(9,H91:H91)</f>
        <v>3000</v>
      </c>
      <c r="I92" s="96">
        <f>SUBTOTAL(9,I91:I91)</f>
        <v>0</v>
      </c>
      <c r="J92" s="73">
        <f>SUBTOTAL(9,J91:J91)</f>
        <v>3000</v>
      </c>
      <c r="K92" s="66"/>
      <c r="L92" s="66"/>
      <c r="M92" s="66"/>
    </row>
    <row r="93" spans="1:13" outlineLevel="2">
      <c r="A93" s="80">
        <v>5</v>
      </c>
      <c r="B93" s="79">
        <v>1006</v>
      </c>
      <c r="C93" s="185" t="s">
        <v>250</v>
      </c>
      <c r="D93" s="94">
        <v>2510</v>
      </c>
      <c r="E93" s="85" t="s">
        <v>251</v>
      </c>
      <c r="F93" s="83">
        <v>5650</v>
      </c>
      <c r="G93" s="82">
        <v>5150</v>
      </c>
      <c r="H93" s="82">
        <v>5000</v>
      </c>
      <c r="I93" s="82"/>
      <c r="J93" s="73">
        <f>+H93+I93</f>
        <v>5000</v>
      </c>
      <c r="K93" s="66"/>
      <c r="L93" s="66"/>
      <c r="M93" s="66"/>
    </row>
    <row r="94" spans="1:13" outlineLevel="2">
      <c r="A94" s="80">
        <v>5</v>
      </c>
      <c r="B94" s="79">
        <v>1145</v>
      </c>
      <c r="C94" s="182" t="s">
        <v>252</v>
      </c>
      <c r="D94" s="79">
        <v>2510</v>
      </c>
      <c r="E94" s="85" t="s">
        <v>251</v>
      </c>
      <c r="F94" s="184">
        <v>2000</v>
      </c>
      <c r="G94" s="82">
        <v>2700</v>
      </c>
      <c r="H94" s="82"/>
      <c r="I94" s="82">
        <v>2000</v>
      </c>
      <c r="J94" s="73">
        <f>+H94+I94</f>
        <v>2000</v>
      </c>
      <c r="K94" s="66"/>
      <c r="L94" s="66"/>
      <c r="M94" s="66"/>
    </row>
    <row r="95" spans="1:13" outlineLevel="1">
      <c r="A95" s="80"/>
      <c r="B95" s="79"/>
      <c r="C95" s="182"/>
      <c r="D95" s="90" t="s">
        <v>253</v>
      </c>
      <c r="E95" s="85"/>
      <c r="F95" s="184"/>
      <c r="G95" s="82"/>
      <c r="H95" s="82">
        <f>SUBTOTAL(9,H93:H94)</f>
        <v>5000</v>
      </c>
      <c r="I95" s="82">
        <f>SUBTOTAL(9,I93:I94)</f>
        <v>2000</v>
      </c>
      <c r="J95" s="73">
        <f>SUBTOTAL(9,J93:J94)</f>
        <v>7000</v>
      </c>
      <c r="K95" s="66"/>
      <c r="L95" s="66"/>
      <c r="M95" s="66"/>
    </row>
    <row r="96" spans="1:13" ht="39.6" outlineLevel="2">
      <c r="A96" s="80">
        <v>7</v>
      </c>
      <c r="B96" s="94">
        <v>1710</v>
      </c>
      <c r="C96" s="78" t="s">
        <v>254</v>
      </c>
      <c r="D96" s="94">
        <v>3111</v>
      </c>
      <c r="E96" s="85" t="s">
        <v>67</v>
      </c>
      <c r="F96" s="83">
        <v>3000</v>
      </c>
      <c r="G96" s="82">
        <v>3000</v>
      </c>
      <c r="H96" s="82">
        <v>1700</v>
      </c>
      <c r="I96" s="82"/>
      <c r="J96" s="73">
        <f>+H96+I96</f>
        <v>1700</v>
      </c>
      <c r="K96" s="66"/>
      <c r="L96" s="66"/>
      <c r="M96" s="66"/>
    </row>
    <row r="97" spans="1:13" outlineLevel="1">
      <c r="A97" s="80"/>
      <c r="B97" s="94"/>
      <c r="C97" s="78"/>
      <c r="D97" s="183" t="s">
        <v>255</v>
      </c>
      <c r="E97" s="85"/>
      <c r="F97" s="83"/>
      <c r="G97" s="82"/>
      <c r="H97" s="82">
        <f>SUBTOTAL(9,H96:H96)</f>
        <v>1700</v>
      </c>
      <c r="I97" s="82">
        <f>SUBTOTAL(9,I96:I96)</f>
        <v>0</v>
      </c>
      <c r="J97" s="73">
        <f>SUBTOTAL(9,J96:J96)</f>
        <v>1700</v>
      </c>
      <c r="K97" s="66"/>
      <c r="L97" s="66"/>
      <c r="M97" s="66"/>
    </row>
    <row r="98" spans="1:13" ht="26.4" outlineLevel="2">
      <c r="A98" s="272">
        <v>7</v>
      </c>
      <c r="B98" s="94" t="s">
        <v>256</v>
      </c>
      <c r="C98" s="78" t="s">
        <v>257</v>
      </c>
      <c r="D98" s="94">
        <v>3112</v>
      </c>
      <c r="E98" s="85" t="s">
        <v>258</v>
      </c>
      <c r="F98" s="83">
        <v>6221</v>
      </c>
      <c r="G98" s="82">
        <v>6346</v>
      </c>
      <c r="H98" s="82">
        <v>6736</v>
      </c>
      <c r="I98" s="89"/>
      <c r="J98" s="73">
        <f>+H98+I98</f>
        <v>6736</v>
      </c>
      <c r="K98" s="66"/>
      <c r="L98" s="66"/>
      <c r="M98" s="66"/>
    </row>
    <row r="99" spans="1:13" outlineLevel="1">
      <c r="A99" s="272"/>
      <c r="B99" s="94"/>
      <c r="C99" s="78"/>
      <c r="D99" s="183" t="s">
        <v>259</v>
      </c>
      <c r="E99" s="85"/>
      <c r="F99" s="83"/>
      <c r="G99" s="82"/>
      <c r="H99" s="82">
        <f>SUBTOTAL(9,H98:H98)</f>
        <v>6736</v>
      </c>
      <c r="I99" s="89">
        <f>SUBTOTAL(9,I98:I98)</f>
        <v>0</v>
      </c>
      <c r="J99" s="73">
        <f>SUBTOTAL(9,J98:J98)</f>
        <v>6736</v>
      </c>
      <c r="K99" s="66"/>
      <c r="L99" s="66"/>
      <c r="M99" s="66"/>
    </row>
    <row r="100" spans="1:13" ht="26.4" outlineLevel="2">
      <c r="A100" s="321"/>
      <c r="B100" s="320"/>
      <c r="C100" s="319"/>
      <c r="D100" s="94">
        <v>3114</v>
      </c>
      <c r="E100" s="85" t="s">
        <v>260</v>
      </c>
      <c r="F100" s="83">
        <v>40899</v>
      </c>
      <c r="G100" s="82">
        <v>42456</v>
      </c>
      <c r="H100" s="82">
        <v>41390</v>
      </c>
      <c r="I100" s="89"/>
      <c r="J100" s="330">
        <f>+H100+I100</f>
        <v>41390</v>
      </c>
      <c r="K100" s="66"/>
      <c r="L100" s="66"/>
      <c r="M100" s="66"/>
    </row>
    <row r="101" spans="1:13" outlineLevel="1">
      <c r="A101" s="321"/>
      <c r="B101" s="320"/>
      <c r="C101" s="319"/>
      <c r="D101" s="183" t="s">
        <v>261</v>
      </c>
      <c r="E101" s="85"/>
      <c r="F101" s="83"/>
      <c r="G101" s="82"/>
      <c r="H101" s="82">
        <f>SUBTOTAL(9,H100:H100)</f>
        <v>41390</v>
      </c>
      <c r="I101" s="89">
        <f>SUBTOTAL(9,I100:I100)</f>
        <v>0</v>
      </c>
      <c r="J101" s="330">
        <f>SUBTOTAL(9,J100:J100)</f>
        <v>41390</v>
      </c>
      <c r="K101" s="66"/>
      <c r="L101" s="66"/>
      <c r="M101" s="66"/>
    </row>
    <row r="102" spans="1:13" outlineLevel="2">
      <c r="A102" s="321"/>
      <c r="B102" s="320"/>
      <c r="C102" s="319"/>
      <c r="D102" s="94">
        <v>3121</v>
      </c>
      <c r="E102" s="85" t="s">
        <v>262</v>
      </c>
      <c r="F102" s="83">
        <v>99145</v>
      </c>
      <c r="G102" s="82">
        <v>100745</v>
      </c>
      <c r="H102" s="82">
        <v>97105</v>
      </c>
      <c r="I102" s="89"/>
      <c r="J102" s="330">
        <f>+H102+I102</f>
        <v>97105</v>
      </c>
      <c r="K102" s="66"/>
      <c r="L102" s="66"/>
      <c r="M102" s="66"/>
    </row>
    <row r="103" spans="1:13" outlineLevel="1">
      <c r="A103" s="321"/>
      <c r="B103" s="320"/>
      <c r="C103" s="319"/>
      <c r="D103" s="183" t="s">
        <v>263</v>
      </c>
      <c r="E103" s="85"/>
      <c r="F103" s="83"/>
      <c r="G103" s="82"/>
      <c r="H103" s="82">
        <f>SUBTOTAL(9,H102:H102)</f>
        <v>97105</v>
      </c>
      <c r="I103" s="89">
        <f>SUBTOTAL(9,I102:I102)</f>
        <v>0</v>
      </c>
      <c r="J103" s="330">
        <f>SUBTOTAL(9,J102:J102)</f>
        <v>97105</v>
      </c>
      <c r="K103" s="66"/>
      <c r="L103" s="66"/>
      <c r="M103" s="66"/>
    </row>
    <row r="104" spans="1:13" outlineLevel="2">
      <c r="A104" s="321"/>
      <c r="B104" s="320"/>
      <c r="C104" s="319"/>
      <c r="D104" s="94">
        <v>3122</v>
      </c>
      <c r="E104" s="85" t="s">
        <v>264</v>
      </c>
      <c r="F104" s="83">
        <v>151643</v>
      </c>
      <c r="G104" s="82">
        <v>153517</v>
      </c>
      <c r="H104" s="82">
        <v>148089</v>
      </c>
      <c r="I104" s="89"/>
      <c r="J104" s="330">
        <f>+H104+I104</f>
        <v>148089</v>
      </c>
      <c r="K104" s="66"/>
      <c r="L104" s="66"/>
      <c r="M104" s="66"/>
    </row>
    <row r="105" spans="1:13" ht="52.8" outlineLevel="2">
      <c r="A105" s="80">
        <v>7</v>
      </c>
      <c r="B105" s="94">
        <v>1715</v>
      </c>
      <c r="C105" s="78" t="s">
        <v>265</v>
      </c>
      <c r="D105" s="94">
        <v>3122</v>
      </c>
      <c r="E105" s="85" t="s">
        <v>264</v>
      </c>
      <c r="F105" s="83">
        <v>34</v>
      </c>
      <c r="G105" s="82">
        <v>34</v>
      </c>
      <c r="H105" s="82">
        <v>34</v>
      </c>
      <c r="I105" s="82"/>
      <c r="J105" s="73">
        <f>+H105+I105</f>
        <v>34</v>
      </c>
      <c r="K105" s="66"/>
      <c r="L105" s="66"/>
      <c r="M105" s="66"/>
    </row>
    <row r="106" spans="1:13" ht="39.6" outlineLevel="2">
      <c r="A106" s="80">
        <v>7</v>
      </c>
      <c r="B106" s="94" t="s">
        <v>140</v>
      </c>
      <c r="C106" s="78" t="s">
        <v>266</v>
      </c>
      <c r="D106" s="79">
        <v>3122</v>
      </c>
      <c r="E106" s="85" t="s">
        <v>264</v>
      </c>
      <c r="F106" s="83"/>
      <c r="G106" s="82"/>
      <c r="H106" s="82">
        <v>700</v>
      </c>
      <c r="I106" s="82"/>
      <c r="J106" s="73">
        <f>+H106+I106</f>
        <v>700</v>
      </c>
      <c r="K106" s="66"/>
      <c r="L106" s="66"/>
      <c r="M106" s="66"/>
    </row>
    <row r="107" spans="1:13" outlineLevel="1">
      <c r="A107" s="80"/>
      <c r="B107" s="94"/>
      <c r="C107" s="78"/>
      <c r="D107" s="90" t="s">
        <v>267</v>
      </c>
      <c r="E107" s="85"/>
      <c r="F107" s="83"/>
      <c r="G107" s="74"/>
      <c r="H107" s="82">
        <f>SUBTOTAL(9,H104:H106)</f>
        <v>148823</v>
      </c>
      <c r="I107" s="82">
        <f>SUBTOTAL(9,I104:I106)</f>
        <v>0</v>
      </c>
      <c r="J107" s="73">
        <f>SUBTOTAL(9,J104:J106)</f>
        <v>148823</v>
      </c>
      <c r="K107" s="66"/>
      <c r="L107" s="66"/>
      <c r="M107" s="66"/>
    </row>
    <row r="108" spans="1:13" ht="26.4" outlineLevel="2">
      <c r="A108" s="321"/>
      <c r="B108" s="320"/>
      <c r="C108" s="319"/>
      <c r="D108" s="94">
        <v>3123</v>
      </c>
      <c r="E108" s="85" t="s">
        <v>268</v>
      </c>
      <c r="F108" s="83">
        <v>172812</v>
      </c>
      <c r="G108" s="74">
        <v>176402</v>
      </c>
      <c r="H108" s="82">
        <v>174755</v>
      </c>
      <c r="I108" s="89"/>
      <c r="J108" s="330">
        <f>+H108+I108</f>
        <v>174755</v>
      </c>
      <c r="K108" s="66"/>
      <c r="L108" s="66"/>
      <c r="M108" s="66"/>
    </row>
    <row r="109" spans="1:13" ht="52.8" outlineLevel="2">
      <c r="A109" s="80">
        <v>7</v>
      </c>
      <c r="B109" s="94">
        <v>1035</v>
      </c>
      <c r="C109" s="78" t="s">
        <v>269</v>
      </c>
      <c r="D109" s="94">
        <v>3123</v>
      </c>
      <c r="E109" s="85" t="s">
        <v>268</v>
      </c>
      <c r="F109" s="83">
        <v>3518</v>
      </c>
      <c r="G109" s="82">
        <v>3718</v>
      </c>
      <c r="H109" s="82">
        <v>3718</v>
      </c>
      <c r="I109" s="82"/>
      <c r="J109" s="73">
        <f>+H109+I109</f>
        <v>3718</v>
      </c>
      <c r="K109" s="66"/>
      <c r="L109" s="66"/>
      <c r="M109" s="66"/>
    </row>
    <row r="110" spans="1:13" ht="26.4" outlineLevel="2">
      <c r="A110" s="324"/>
      <c r="B110" s="323"/>
      <c r="C110" s="322"/>
      <c r="D110" s="79">
        <v>3123</v>
      </c>
      <c r="E110" s="85" t="s">
        <v>268</v>
      </c>
      <c r="F110" s="83"/>
      <c r="G110" s="82"/>
      <c r="H110" s="82">
        <v>1220</v>
      </c>
      <c r="I110" s="82"/>
      <c r="J110" s="73">
        <f>+H110+I110</f>
        <v>1220</v>
      </c>
      <c r="K110" s="66"/>
      <c r="L110" s="66"/>
      <c r="M110" s="66"/>
    </row>
    <row r="111" spans="1:13" outlineLevel="1">
      <c r="A111" s="324"/>
      <c r="B111" s="323"/>
      <c r="C111" s="322"/>
      <c r="D111" s="90" t="s">
        <v>270</v>
      </c>
      <c r="E111" s="85"/>
      <c r="F111" s="83"/>
      <c r="G111" s="82"/>
      <c r="H111" s="82">
        <f>SUBTOTAL(9,H108:H110)</f>
        <v>179693</v>
      </c>
      <c r="I111" s="82">
        <f>SUBTOTAL(9,I108:I110)</f>
        <v>0</v>
      </c>
      <c r="J111" s="73">
        <f>SUBTOTAL(9,J108:J110)</f>
        <v>179693</v>
      </c>
      <c r="K111" s="66"/>
      <c r="L111" s="66"/>
      <c r="M111" s="66"/>
    </row>
    <row r="112" spans="1:13" ht="26.4" outlineLevel="2">
      <c r="A112" s="321"/>
      <c r="B112" s="320"/>
      <c r="C112" s="319"/>
      <c r="D112" s="94">
        <v>3124</v>
      </c>
      <c r="E112" s="85" t="s">
        <v>271</v>
      </c>
      <c r="F112" s="83">
        <v>29674</v>
      </c>
      <c r="G112" s="82">
        <v>30088</v>
      </c>
      <c r="H112" s="82">
        <v>29000</v>
      </c>
      <c r="I112" s="89"/>
      <c r="J112" s="330">
        <f>+H112+I112</f>
        <v>29000</v>
      </c>
      <c r="K112" s="66"/>
      <c r="L112" s="66"/>
      <c r="M112" s="66"/>
    </row>
    <row r="113" spans="1:13" outlineLevel="1">
      <c r="A113" s="321"/>
      <c r="B113" s="320"/>
      <c r="C113" s="319"/>
      <c r="D113" s="183" t="s">
        <v>272</v>
      </c>
      <c r="E113" s="85"/>
      <c r="F113" s="83"/>
      <c r="G113" s="82"/>
      <c r="H113" s="82">
        <f>SUBTOTAL(9,H112:H112)</f>
        <v>29000</v>
      </c>
      <c r="I113" s="89">
        <f>SUBTOTAL(9,I112:I112)</f>
        <v>0</v>
      </c>
      <c r="J113" s="330">
        <f>SUBTOTAL(9,J112:J112)</f>
        <v>29000</v>
      </c>
      <c r="K113" s="66"/>
      <c r="L113" s="66"/>
      <c r="M113" s="66"/>
    </row>
    <row r="114" spans="1:13" outlineLevel="2">
      <c r="A114" s="321"/>
      <c r="B114" s="320"/>
      <c r="C114" s="319"/>
      <c r="D114" s="94">
        <v>3125</v>
      </c>
      <c r="E114" s="85" t="s">
        <v>273</v>
      </c>
      <c r="F114" s="83">
        <v>5909</v>
      </c>
      <c r="G114" s="82">
        <v>5909</v>
      </c>
      <c r="H114" s="82">
        <v>5646</v>
      </c>
      <c r="I114" s="89"/>
      <c r="J114" s="330">
        <f>+H114+I114</f>
        <v>5646</v>
      </c>
      <c r="K114" s="66"/>
      <c r="L114" s="66"/>
      <c r="M114" s="66"/>
    </row>
    <row r="115" spans="1:13" outlineLevel="1">
      <c r="A115" s="321"/>
      <c r="B115" s="320"/>
      <c r="C115" s="319"/>
      <c r="D115" s="183" t="s">
        <v>274</v>
      </c>
      <c r="E115" s="85"/>
      <c r="F115" s="83"/>
      <c r="G115" s="82"/>
      <c r="H115" s="82">
        <f>SUBTOTAL(9,H114:H114)</f>
        <v>5646</v>
      </c>
      <c r="I115" s="89">
        <f>SUBTOTAL(9,I114:I114)</f>
        <v>0</v>
      </c>
      <c r="J115" s="330">
        <f>SUBTOTAL(9,J114:J114)</f>
        <v>5646</v>
      </c>
      <c r="K115" s="66"/>
      <c r="L115" s="66"/>
      <c r="M115" s="66"/>
    </row>
    <row r="116" spans="1:13" outlineLevel="2">
      <c r="A116" s="321"/>
      <c r="B116" s="320"/>
      <c r="C116" s="319"/>
      <c r="D116" s="94">
        <v>3126</v>
      </c>
      <c r="E116" s="85" t="s">
        <v>275</v>
      </c>
      <c r="F116" s="83">
        <v>8249</v>
      </c>
      <c r="G116" s="82">
        <v>8503</v>
      </c>
      <c r="H116" s="82">
        <v>8234</v>
      </c>
      <c r="I116" s="89"/>
      <c r="J116" s="330">
        <f>+H116+I116</f>
        <v>8234</v>
      </c>
      <c r="K116" s="66"/>
      <c r="L116" s="66"/>
      <c r="M116" s="66"/>
    </row>
    <row r="117" spans="1:13" outlineLevel="1">
      <c r="A117" s="321"/>
      <c r="B117" s="320"/>
      <c r="C117" s="319"/>
      <c r="D117" s="183" t="s">
        <v>276</v>
      </c>
      <c r="E117" s="85"/>
      <c r="F117" s="83"/>
      <c r="G117" s="82"/>
      <c r="H117" s="82">
        <f>SUBTOTAL(9,H116:H116)</f>
        <v>8234</v>
      </c>
      <c r="I117" s="89">
        <f>SUBTOTAL(9,I116:I116)</f>
        <v>0</v>
      </c>
      <c r="J117" s="330">
        <f>SUBTOTAL(9,J116:J116)</f>
        <v>8234</v>
      </c>
      <c r="K117" s="66"/>
      <c r="L117" s="66"/>
      <c r="M117" s="66"/>
    </row>
    <row r="118" spans="1:13" outlineLevel="2">
      <c r="A118" s="321"/>
      <c r="B118" s="320"/>
      <c r="C118" s="319"/>
      <c r="D118" s="94">
        <v>3128</v>
      </c>
      <c r="E118" s="85" t="s">
        <v>277</v>
      </c>
      <c r="F118" s="83">
        <v>3797</v>
      </c>
      <c r="G118" s="82">
        <v>3797</v>
      </c>
      <c r="H118" s="82">
        <v>4045</v>
      </c>
      <c r="I118" s="89"/>
      <c r="J118" s="330">
        <f>+H118+I118</f>
        <v>4045</v>
      </c>
      <c r="K118" s="66"/>
      <c r="L118" s="66"/>
      <c r="M118" s="66"/>
    </row>
    <row r="119" spans="1:13" outlineLevel="1">
      <c r="A119" s="321"/>
      <c r="B119" s="320"/>
      <c r="C119" s="319"/>
      <c r="D119" s="183" t="s">
        <v>278</v>
      </c>
      <c r="E119" s="85"/>
      <c r="F119" s="83"/>
      <c r="G119" s="82"/>
      <c r="H119" s="82">
        <f>SUBTOTAL(9,H118:H118)</f>
        <v>4045</v>
      </c>
      <c r="I119" s="89">
        <f>SUBTOTAL(9,I118:I118)</f>
        <v>0</v>
      </c>
      <c r="J119" s="330">
        <f>SUBTOTAL(9,J118:J118)</f>
        <v>4045</v>
      </c>
      <c r="K119" s="66"/>
      <c r="L119" s="66"/>
      <c r="M119" s="66"/>
    </row>
    <row r="120" spans="1:13" outlineLevel="2">
      <c r="A120" s="321"/>
      <c r="B120" s="320"/>
      <c r="C120" s="319"/>
      <c r="D120" s="94">
        <v>3133</v>
      </c>
      <c r="E120" s="85" t="s">
        <v>279</v>
      </c>
      <c r="F120" s="83">
        <v>28532</v>
      </c>
      <c r="G120" s="82">
        <v>28516</v>
      </c>
      <c r="H120" s="82">
        <v>29115</v>
      </c>
      <c r="I120" s="89"/>
      <c r="J120" s="330">
        <f>+H120+I120</f>
        <v>29115</v>
      </c>
      <c r="K120" s="66"/>
      <c r="L120" s="66"/>
      <c r="M120" s="66"/>
    </row>
    <row r="121" spans="1:13" outlineLevel="1">
      <c r="A121" s="321"/>
      <c r="B121" s="320"/>
      <c r="C121" s="319"/>
      <c r="D121" s="183" t="s">
        <v>280</v>
      </c>
      <c r="E121" s="85"/>
      <c r="F121" s="83"/>
      <c r="G121" s="82"/>
      <c r="H121" s="82">
        <f>SUBTOTAL(9,H120:H120)</f>
        <v>29115</v>
      </c>
      <c r="I121" s="89">
        <f>SUBTOTAL(9,I120:I120)</f>
        <v>0</v>
      </c>
      <c r="J121" s="330">
        <f>SUBTOTAL(9,J120:J120)</f>
        <v>29115</v>
      </c>
      <c r="K121" s="66"/>
      <c r="L121" s="66"/>
      <c r="M121" s="66"/>
    </row>
    <row r="122" spans="1:13" outlineLevel="2">
      <c r="A122" s="321"/>
      <c r="B122" s="320"/>
      <c r="C122" s="319"/>
      <c r="D122" s="94">
        <v>3141</v>
      </c>
      <c r="E122" s="85" t="s">
        <v>281</v>
      </c>
      <c r="F122" s="83">
        <v>43983</v>
      </c>
      <c r="G122" s="82">
        <v>45755</v>
      </c>
      <c r="H122" s="82">
        <v>45873</v>
      </c>
      <c r="I122" s="89"/>
      <c r="J122" s="330">
        <f>+H122+I122</f>
        <v>45873</v>
      </c>
      <c r="K122" s="66"/>
      <c r="L122" s="66"/>
      <c r="M122" s="66"/>
    </row>
    <row r="123" spans="1:13" outlineLevel="1">
      <c r="A123" s="321"/>
      <c r="B123" s="320"/>
      <c r="C123" s="319"/>
      <c r="D123" s="183" t="s">
        <v>282</v>
      </c>
      <c r="E123" s="85"/>
      <c r="F123" s="83"/>
      <c r="G123" s="82"/>
      <c r="H123" s="82">
        <f>SUBTOTAL(9,H122:H122)</f>
        <v>45873</v>
      </c>
      <c r="I123" s="89">
        <f>SUBTOTAL(9,I122:I122)</f>
        <v>0</v>
      </c>
      <c r="J123" s="330">
        <f>SUBTOTAL(9,J122:J122)</f>
        <v>45873</v>
      </c>
      <c r="K123" s="66"/>
      <c r="L123" s="66"/>
      <c r="M123" s="66"/>
    </row>
    <row r="124" spans="1:13" outlineLevel="2">
      <c r="A124" s="321"/>
      <c r="B124" s="320"/>
      <c r="C124" s="319"/>
      <c r="D124" s="94">
        <v>3143</v>
      </c>
      <c r="E124" s="85" t="s">
        <v>283</v>
      </c>
      <c r="F124" s="83">
        <v>1309</v>
      </c>
      <c r="G124" s="82">
        <v>1338</v>
      </c>
      <c r="H124" s="82">
        <v>1412</v>
      </c>
      <c r="I124" s="89"/>
      <c r="J124" s="330">
        <f>+H124+I124</f>
        <v>1412</v>
      </c>
      <c r="K124" s="66"/>
      <c r="L124" s="66"/>
      <c r="M124" s="66"/>
    </row>
    <row r="125" spans="1:13" outlineLevel="1">
      <c r="A125" s="321"/>
      <c r="B125" s="320"/>
      <c r="C125" s="319"/>
      <c r="D125" s="183" t="s">
        <v>284</v>
      </c>
      <c r="E125" s="85"/>
      <c r="F125" s="83"/>
      <c r="G125" s="82"/>
      <c r="H125" s="82">
        <f>SUBTOTAL(9,H124:H124)</f>
        <v>1412</v>
      </c>
      <c r="I125" s="89">
        <f>SUBTOTAL(9,I124:I124)</f>
        <v>0</v>
      </c>
      <c r="J125" s="330">
        <f>SUBTOTAL(9,J124:J124)</f>
        <v>1412</v>
      </c>
      <c r="K125" s="66"/>
      <c r="L125" s="66"/>
      <c r="M125" s="66"/>
    </row>
    <row r="126" spans="1:13" outlineLevel="2">
      <c r="A126" s="321"/>
      <c r="B126" s="320"/>
      <c r="C126" s="319"/>
      <c r="D126" s="94">
        <v>3145</v>
      </c>
      <c r="E126" s="85" t="s">
        <v>285</v>
      </c>
      <c r="F126" s="83">
        <v>8205</v>
      </c>
      <c r="G126" s="82">
        <v>7940</v>
      </c>
      <c r="H126" s="82">
        <v>6386</v>
      </c>
      <c r="I126" s="89"/>
      <c r="J126" s="330">
        <f>+H126+I126</f>
        <v>6386</v>
      </c>
      <c r="K126" s="66"/>
      <c r="L126" s="66"/>
      <c r="M126" s="66"/>
    </row>
    <row r="127" spans="1:13" outlineLevel="1">
      <c r="A127" s="321"/>
      <c r="B127" s="320"/>
      <c r="C127" s="319"/>
      <c r="D127" s="183" t="s">
        <v>286</v>
      </c>
      <c r="E127" s="85"/>
      <c r="F127" s="83"/>
      <c r="G127" s="82"/>
      <c r="H127" s="82">
        <f>SUBTOTAL(9,H126:H126)</f>
        <v>6386</v>
      </c>
      <c r="I127" s="271">
        <f>SUBTOTAL(9,I126:I126)</f>
        <v>0</v>
      </c>
      <c r="J127" s="330">
        <f>SUBTOTAL(9,J126:J126)</f>
        <v>6386</v>
      </c>
      <c r="K127" s="66"/>
      <c r="L127" s="66"/>
      <c r="M127" s="66"/>
    </row>
    <row r="128" spans="1:13" outlineLevel="2">
      <c r="A128" s="321"/>
      <c r="B128" s="320"/>
      <c r="C128" s="319"/>
      <c r="D128" s="94">
        <v>3146</v>
      </c>
      <c r="E128" s="85" t="s">
        <v>287</v>
      </c>
      <c r="F128" s="83">
        <v>8440</v>
      </c>
      <c r="G128" s="82">
        <v>9626</v>
      </c>
      <c r="H128" s="82">
        <v>9422</v>
      </c>
      <c r="I128" s="271"/>
      <c r="J128" s="330">
        <f>+H128+I128</f>
        <v>9422</v>
      </c>
      <c r="K128" s="66"/>
      <c r="L128" s="66"/>
      <c r="M128" s="66"/>
    </row>
    <row r="129" spans="1:13" ht="52.8" outlineLevel="2">
      <c r="A129" s="80">
        <v>7</v>
      </c>
      <c r="B129" s="94">
        <v>1033</v>
      </c>
      <c r="C129" s="78" t="s">
        <v>288</v>
      </c>
      <c r="D129" s="94">
        <v>3146</v>
      </c>
      <c r="E129" s="85" t="s">
        <v>287</v>
      </c>
      <c r="F129" s="83">
        <v>2740</v>
      </c>
      <c r="G129" s="82">
        <v>3097</v>
      </c>
      <c r="H129" s="82">
        <v>3344.0000000000005</v>
      </c>
      <c r="I129" s="82"/>
      <c r="J129" s="73">
        <f>+H129+I129</f>
        <v>3344.0000000000005</v>
      </c>
      <c r="K129" s="66"/>
      <c r="L129" s="66"/>
      <c r="M129" s="66"/>
    </row>
    <row r="130" spans="1:13" ht="26.4" outlineLevel="2">
      <c r="A130" s="80">
        <v>7</v>
      </c>
      <c r="B130" s="94">
        <v>1639</v>
      </c>
      <c r="C130" s="78" t="s">
        <v>289</v>
      </c>
      <c r="D130" s="94">
        <v>3146</v>
      </c>
      <c r="E130" s="85" t="s">
        <v>287</v>
      </c>
      <c r="F130" s="83">
        <v>500</v>
      </c>
      <c r="G130" s="82">
        <v>500</v>
      </c>
      <c r="H130" s="82">
        <v>3000</v>
      </c>
      <c r="I130" s="82"/>
      <c r="J130" s="73">
        <f>+H130+I130</f>
        <v>3000</v>
      </c>
      <c r="K130" s="66"/>
      <c r="L130" s="66"/>
      <c r="M130" s="66"/>
    </row>
    <row r="131" spans="1:13" outlineLevel="1">
      <c r="A131" s="80"/>
      <c r="B131" s="94"/>
      <c r="C131" s="148"/>
      <c r="D131" s="183" t="s">
        <v>290</v>
      </c>
      <c r="E131" s="85"/>
      <c r="F131" s="83"/>
      <c r="G131" s="82"/>
      <c r="H131" s="82">
        <f>SUBTOTAL(9,H128:H130)</f>
        <v>15766</v>
      </c>
      <c r="I131" s="82">
        <f>SUBTOTAL(9,I128:I130)</f>
        <v>0</v>
      </c>
      <c r="J131" s="73">
        <f>SUBTOTAL(9,J128:J130)</f>
        <v>15766</v>
      </c>
      <c r="K131" s="66"/>
      <c r="L131" s="66"/>
      <c r="M131" s="66"/>
    </row>
    <row r="132" spans="1:13" outlineLevel="2">
      <c r="A132" s="321"/>
      <c r="B132" s="320"/>
      <c r="C132" s="331"/>
      <c r="D132" s="94">
        <v>3147</v>
      </c>
      <c r="E132" s="85" t="s">
        <v>291</v>
      </c>
      <c r="F132" s="83">
        <v>23982</v>
      </c>
      <c r="G132" s="82">
        <v>24284</v>
      </c>
      <c r="H132" s="82">
        <v>25160</v>
      </c>
      <c r="I132" s="89"/>
      <c r="J132" s="330">
        <f>+H132+I132</f>
        <v>25160</v>
      </c>
      <c r="K132" s="66"/>
      <c r="L132" s="66"/>
      <c r="M132" s="66"/>
    </row>
    <row r="133" spans="1:13" outlineLevel="1">
      <c r="A133" s="321"/>
      <c r="B133" s="320"/>
      <c r="C133" s="331"/>
      <c r="D133" s="183" t="s">
        <v>292</v>
      </c>
      <c r="E133" s="85"/>
      <c r="F133" s="83"/>
      <c r="G133" s="82"/>
      <c r="H133" s="82">
        <f>SUBTOTAL(9,H132:H132)</f>
        <v>25160</v>
      </c>
      <c r="I133" s="89">
        <f>SUBTOTAL(9,I132:I132)</f>
        <v>0</v>
      </c>
      <c r="J133" s="330">
        <f>SUBTOTAL(9,J132:J132)</f>
        <v>25160</v>
      </c>
      <c r="K133" s="66"/>
      <c r="L133" s="66"/>
      <c r="M133" s="66"/>
    </row>
    <row r="134" spans="1:13" ht="26.4" outlineLevel="2">
      <c r="A134" s="321"/>
      <c r="B134" s="320"/>
      <c r="C134" s="319"/>
      <c r="D134" s="94">
        <v>3149</v>
      </c>
      <c r="E134" s="85" t="s">
        <v>293</v>
      </c>
      <c r="F134" s="83">
        <v>13328</v>
      </c>
      <c r="G134" s="82">
        <v>13502</v>
      </c>
      <c r="H134" s="82">
        <v>13592</v>
      </c>
      <c r="I134" s="89"/>
      <c r="J134" s="330">
        <f>+H134+I134</f>
        <v>13592</v>
      </c>
      <c r="K134" s="66"/>
      <c r="L134" s="66"/>
      <c r="M134" s="66"/>
    </row>
    <row r="135" spans="1:13" ht="66" outlineLevel="2">
      <c r="A135" s="80">
        <v>7</v>
      </c>
      <c r="B135" s="94">
        <v>1034</v>
      </c>
      <c r="C135" s="78" t="s">
        <v>294</v>
      </c>
      <c r="D135" s="94">
        <v>3149</v>
      </c>
      <c r="E135" s="85" t="s">
        <v>293</v>
      </c>
      <c r="F135" s="83">
        <v>1400</v>
      </c>
      <c r="G135" s="82">
        <v>1400</v>
      </c>
      <c r="H135" s="82">
        <v>300</v>
      </c>
      <c r="I135" s="82"/>
      <c r="J135" s="73">
        <f>+H135+I135</f>
        <v>300</v>
      </c>
      <c r="K135" s="66"/>
      <c r="L135" s="66"/>
      <c r="M135" s="66"/>
    </row>
    <row r="136" spans="1:13" ht="52.8" outlineLevel="2">
      <c r="A136" s="80">
        <v>7</v>
      </c>
      <c r="B136" s="94">
        <v>1254</v>
      </c>
      <c r="C136" s="78" t="s">
        <v>295</v>
      </c>
      <c r="D136" s="94">
        <v>3149</v>
      </c>
      <c r="E136" s="85" t="s">
        <v>293</v>
      </c>
      <c r="F136" s="83">
        <v>3098</v>
      </c>
      <c r="G136" s="82">
        <v>4821</v>
      </c>
      <c r="H136" s="82">
        <v>4821</v>
      </c>
      <c r="I136" s="82"/>
      <c r="J136" s="73">
        <f>+H136+I136</f>
        <v>4821</v>
      </c>
      <c r="K136" s="66"/>
      <c r="L136" s="66"/>
      <c r="M136" s="66"/>
    </row>
    <row r="137" spans="1:13" ht="26.4" outlineLevel="2">
      <c r="A137" s="80">
        <v>22</v>
      </c>
      <c r="B137" s="86">
        <v>1201</v>
      </c>
      <c r="C137" s="87" t="s">
        <v>296</v>
      </c>
      <c r="D137" s="86">
        <v>3149</v>
      </c>
      <c r="E137" s="76" t="s">
        <v>297</v>
      </c>
      <c r="F137" s="83">
        <v>15000</v>
      </c>
      <c r="G137" s="82">
        <v>35275</v>
      </c>
      <c r="H137" s="82"/>
      <c r="I137" s="82">
        <v>40679</v>
      </c>
      <c r="J137" s="81">
        <f>+H137+I137</f>
        <v>40679</v>
      </c>
      <c r="K137" s="66"/>
      <c r="L137" s="66"/>
      <c r="M137" s="66"/>
    </row>
    <row r="138" spans="1:13" outlineLevel="1">
      <c r="A138" s="80"/>
      <c r="B138" s="86"/>
      <c r="C138" s="87"/>
      <c r="D138" s="183" t="s">
        <v>298</v>
      </c>
      <c r="E138" s="76"/>
      <c r="F138" s="83"/>
      <c r="G138" s="82"/>
      <c r="H138" s="82">
        <f>SUBTOTAL(9,H134:H137)</f>
        <v>18713</v>
      </c>
      <c r="I138" s="82">
        <f>SUBTOTAL(9,I134:I137)</f>
        <v>40679</v>
      </c>
      <c r="J138" s="81">
        <f>SUBTOTAL(9,J134:J137)</f>
        <v>59392</v>
      </c>
      <c r="K138" s="66"/>
      <c r="L138" s="66"/>
      <c r="M138" s="66"/>
    </row>
    <row r="139" spans="1:13" outlineLevel="2">
      <c r="A139" s="321"/>
      <c r="B139" s="320"/>
      <c r="C139" s="319"/>
      <c r="D139" s="94">
        <v>3150</v>
      </c>
      <c r="E139" s="85" t="s">
        <v>299</v>
      </c>
      <c r="F139" s="83">
        <v>14424</v>
      </c>
      <c r="G139" s="82">
        <v>14368</v>
      </c>
      <c r="H139" s="82">
        <v>14398</v>
      </c>
      <c r="I139" s="89"/>
      <c r="J139" s="330">
        <f>+H139+I139</f>
        <v>14398</v>
      </c>
      <c r="K139" s="66"/>
      <c r="L139" s="66"/>
      <c r="M139" s="66"/>
    </row>
    <row r="140" spans="1:13" outlineLevel="1">
      <c r="A140" s="321"/>
      <c r="B140" s="320"/>
      <c r="C140" s="319"/>
      <c r="D140" s="183" t="s">
        <v>300</v>
      </c>
      <c r="E140" s="85"/>
      <c r="F140" s="83"/>
      <c r="G140" s="82"/>
      <c r="H140" s="82">
        <f>SUBTOTAL(9,H139:H139)</f>
        <v>14398</v>
      </c>
      <c r="I140" s="89">
        <f>SUBTOTAL(9,I139:I139)</f>
        <v>0</v>
      </c>
      <c r="J140" s="330">
        <f>SUBTOTAL(9,J139:J139)</f>
        <v>14398</v>
      </c>
      <c r="K140" s="66"/>
      <c r="L140" s="66"/>
      <c r="M140" s="66"/>
    </row>
    <row r="141" spans="1:13" outlineLevel="2">
      <c r="A141" s="321"/>
      <c r="B141" s="320"/>
      <c r="C141" s="319"/>
      <c r="D141" s="94">
        <v>3231</v>
      </c>
      <c r="E141" s="85" t="s">
        <v>301</v>
      </c>
      <c r="F141" s="83">
        <v>9238</v>
      </c>
      <c r="G141" s="82">
        <v>9447</v>
      </c>
      <c r="H141" s="82">
        <v>10620</v>
      </c>
      <c r="I141" s="89"/>
      <c r="J141" s="330">
        <f>+H141+I141</f>
        <v>10620</v>
      </c>
      <c r="K141" s="66"/>
      <c r="L141" s="66"/>
      <c r="M141" s="66"/>
    </row>
    <row r="142" spans="1:13" ht="39.6" outlineLevel="2">
      <c r="A142" s="80">
        <v>7</v>
      </c>
      <c r="B142" s="94">
        <v>1252</v>
      </c>
      <c r="C142" s="78" t="s">
        <v>302</v>
      </c>
      <c r="D142" s="94">
        <v>3231</v>
      </c>
      <c r="E142" s="85" t="s">
        <v>301</v>
      </c>
      <c r="F142" s="83">
        <v>100</v>
      </c>
      <c r="G142" s="82">
        <v>100</v>
      </c>
      <c r="H142" s="82">
        <v>100</v>
      </c>
      <c r="I142" s="82"/>
      <c r="J142" s="73">
        <f>+H142+I142</f>
        <v>100</v>
      </c>
      <c r="K142" s="66"/>
      <c r="L142" s="66"/>
      <c r="M142" s="66"/>
    </row>
    <row r="143" spans="1:13" outlineLevel="1">
      <c r="A143" s="80"/>
      <c r="B143" s="94"/>
      <c r="C143" s="78"/>
      <c r="D143" s="183" t="s">
        <v>303</v>
      </c>
      <c r="E143" s="85"/>
      <c r="F143" s="83"/>
      <c r="G143" s="82"/>
      <c r="H143" s="82">
        <f>SUBTOTAL(9,H141:H142)</f>
        <v>10720</v>
      </c>
      <c r="I143" s="82">
        <f>SUBTOTAL(9,I141:I142)</f>
        <v>0</v>
      </c>
      <c r="J143" s="73">
        <f>SUBTOTAL(9,J141:J142)</f>
        <v>10720</v>
      </c>
      <c r="K143" s="66"/>
      <c r="L143" s="66"/>
      <c r="M143" s="66"/>
    </row>
    <row r="144" spans="1:13" outlineLevel="2">
      <c r="A144" s="321"/>
      <c r="B144" s="320"/>
      <c r="C144" s="319"/>
      <c r="D144" s="94">
        <v>3232</v>
      </c>
      <c r="E144" s="85" t="s">
        <v>304</v>
      </c>
      <c r="F144" s="83">
        <v>64</v>
      </c>
      <c r="G144" s="82">
        <v>75</v>
      </c>
      <c r="H144" s="82">
        <v>52</v>
      </c>
      <c r="I144" s="89"/>
      <c r="J144" s="330">
        <f>+H144+I144</f>
        <v>52</v>
      </c>
      <c r="K144" s="66"/>
      <c r="L144" s="66"/>
      <c r="M144" s="66"/>
    </row>
    <row r="145" spans="1:13" outlineLevel="1">
      <c r="A145" s="321"/>
      <c r="B145" s="320"/>
      <c r="C145" s="331"/>
      <c r="D145" s="183" t="s">
        <v>305</v>
      </c>
      <c r="E145" s="85"/>
      <c r="F145" s="83"/>
      <c r="G145" s="82"/>
      <c r="H145" s="82">
        <f>SUBTOTAL(9,H144:H144)</f>
        <v>52</v>
      </c>
      <c r="I145" s="89">
        <f>SUBTOTAL(9,I144:I144)</f>
        <v>0</v>
      </c>
      <c r="J145" s="330">
        <f>SUBTOTAL(9,J144:J144)</f>
        <v>52</v>
      </c>
      <c r="K145" s="66"/>
      <c r="L145" s="66"/>
      <c r="M145" s="66"/>
    </row>
    <row r="146" spans="1:13" outlineLevel="2">
      <c r="A146" s="321"/>
      <c r="B146" s="320"/>
      <c r="C146" s="331"/>
      <c r="D146" s="94">
        <v>3233</v>
      </c>
      <c r="E146" s="85" t="s">
        <v>306</v>
      </c>
      <c r="F146" s="83">
        <v>29822</v>
      </c>
      <c r="G146" s="82">
        <v>30414</v>
      </c>
      <c r="H146" s="82">
        <v>32907</v>
      </c>
      <c r="I146" s="89"/>
      <c r="J146" s="330">
        <f>+H146+I146</f>
        <v>32907</v>
      </c>
      <c r="K146" s="66"/>
      <c r="L146" s="66"/>
      <c r="M146" s="66"/>
    </row>
    <row r="147" spans="1:13" outlineLevel="1">
      <c r="A147" s="321"/>
      <c r="B147" s="320"/>
      <c r="C147" s="331"/>
      <c r="D147" s="183" t="s">
        <v>307</v>
      </c>
      <c r="E147" s="85"/>
      <c r="F147" s="83"/>
      <c r="G147" s="82"/>
      <c r="H147" s="82">
        <f>SUBTOTAL(9,H146:H146)</f>
        <v>32907</v>
      </c>
      <c r="I147" s="89">
        <f>SUBTOTAL(9,I146:I146)</f>
        <v>0</v>
      </c>
      <c r="J147" s="330">
        <f>SUBTOTAL(9,J146:J146)</f>
        <v>32907</v>
      </c>
      <c r="K147" s="66"/>
      <c r="L147" s="66"/>
      <c r="M147" s="66"/>
    </row>
    <row r="148" spans="1:13" ht="26.4" outlineLevel="2">
      <c r="A148" s="80">
        <v>7</v>
      </c>
      <c r="B148" s="94">
        <v>1055</v>
      </c>
      <c r="C148" s="148" t="s">
        <v>308</v>
      </c>
      <c r="D148" s="94">
        <v>3292</v>
      </c>
      <c r="E148" s="85" t="s">
        <v>309</v>
      </c>
      <c r="F148" s="83">
        <v>400</v>
      </c>
      <c r="G148" s="82">
        <v>400</v>
      </c>
      <c r="H148" s="82">
        <v>300</v>
      </c>
      <c r="I148" s="82"/>
      <c r="J148" s="73">
        <f>+H148+I148</f>
        <v>300</v>
      </c>
      <c r="K148" s="66"/>
      <c r="L148" s="66"/>
      <c r="M148" s="66"/>
    </row>
    <row r="149" spans="1:13" ht="26.4" outlineLevel="2">
      <c r="A149" s="80">
        <v>7</v>
      </c>
      <c r="B149" s="94">
        <v>1126</v>
      </c>
      <c r="C149" s="148" t="s">
        <v>310</v>
      </c>
      <c r="D149" s="94">
        <v>3292</v>
      </c>
      <c r="E149" s="85" t="s">
        <v>309</v>
      </c>
      <c r="F149" s="83">
        <v>100</v>
      </c>
      <c r="G149" s="82"/>
      <c r="H149" s="82">
        <v>100</v>
      </c>
      <c r="I149" s="82"/>
      <c r="J149" s="73">
        <f>+H149+I149</f>
        <v>100</v>
      </c>
      <c r="K149" s="66"/>
      <c r="L149" s="66"/>
      <c r="M149" s="66"/>
    </row>
    <row r="150" spans="1:13" ht="26.4" outlineLevel="2">
      <c r="A150" s="80">
        <v>7</v>
      </c>
      <c r="B150" s="94">
        <v>1134</v>
      </c>
      <c r="C150" s="148" t="s">
        <v>311</v>
      </c>
      <c r="D150" s="94">
        <v>3292</v>
      </c>
      <c r="E150" s="85" t="s">
        <v>309</v>
      </c>
      <c r="F150" s="83"/>
      <c r="G150" s="82"/>
      <c r="H150" s="82">
        <v>900</v>
      </c>
      <c r="I150" s="82"/>
      <c r="J150" s="73">
        <v>900</v>
      </c>
      <c r="K150" s="66"/>
      <c r="L150" s="66"/>
      <c r="M150" s="66"/>
    </row>
    <row r="151" spans="1:13" ht="26.4" outlineLevel="2">
      <c r="A151" s="80">
        <v>7</v>
      </c>
      <c r="B151" s="94">
        <v>1127</v>
      </c>
      <c r="C151" s="78" t="s">
        <v>312</v>
      </c>
      <c r="D151" s="94">
        <v>3292</v>
      </c>
      <c r="E151" s="85" t="s">
        <v>309</v>
      </c>
      <c r="F151" s="83">
        <v>500</v>
      </c>
      <c r="G151" s="82">
        <v>500</v>
      </c>
      <c r="H151" s="82">
        <v>500</v>
      </c>
      <c r="I151" s="82"/>
      <c r="J151" s="73">
        <f>+H151+I151</f>
        <v>500</v>
      </c>
      <c r="K151" s="66"/>
      <c r="L151" s="66"/>
      <c r="M151" s="66"/>
    </row>
    <row r="152" spans="1:13" ht="26.4" outlineLevel="2">
      <c r="A152" s="80">
        <v>7</v>
      </c>
      <c r="B152" s="94">
        <v>1132</v>
      </c>
      <c r="C152" s="78" t="s">
        <v>313</v>
      </c>
      <c r="D152" s="94">
        <v>3292</v>
      </c>
      <c r="E152" s="85" t="s">
        <v>309</v>
      </c>
      <c r="F152" s="83">
        <v>4000</v>
      </c>
      <c r="G152" s="82">
        <v>4000</v>
      </c>
      <c r="H152" s="82">
        <v>8000</v>
      </c>
      <c r="I152" s="82"/>
      <c r="J152" s="73">
        <f>+H152+I152</f>
        <v>8000</v>
      </c>
      <c r="K152" s="66"/>
      <c r="L152" s="66"/>
      <c r="M152" s="66"/>
    </row>
    <row r="153" spans="1:13" outlineLevel="1">
      <c r="A153" s="80"/>
      <c r="B153" s="94"/>
      <c r="C153" s="78"/>
      <c r="D153" s="183" t="s">
        <v>314</v>
      </c>
      <c r="E153" s="85"/>
      <c r="F153" s="83"/>
      <c r="G153" s="82"/>
      <c r="H153" s="82">
        <f>SUBTOTAL(9,H148:H152)</f>
        <v>9800</v>
      </c>
      <c r="I153" s="82">
        <f>SUBTOTAL(9,I148:I152)</f>
        <v>0</v>
      </c>
      <c r="J153" s="73">
        <f>SUBTOTAL(9,J148:J152)</f>
        <v>9800</v>
      </c>
      <c r="K153" s="66"/>
      <c r="L153" s="66"/>
      <c r="M153" s="66"/>
    </row>
    <row r="154" spans="1:13" ht="26.4" outlineLevel="2">
      <c r="A154" s="321"/>
      <c r="B154" s="320"/>
      <c r="C154" s="319"/>
      <c r="D154" s="94">
        <v>3294</v>
      </c>
      <c r="E154" s="85" t="s">
        <v>315</v>
      </c>
      <c r="F154" s="83">
        <v>4100</v>
      </c>
      <c r="G154" s="82">
        <v>4100</v>
      </c>
      <c r="H154" s="82">
        <v>4141</v>
      </c>
      <c r="I154" s="89"/>
      <c r="J154" s="330">
        <f>+H154+I154</f>
        <v>4141</v>
      </c>
      <c r="K154" s="66"/>
      <c r="L154" s="66"/>
      <c r="M154" s="66"/>
    </row>
    <row r="155" spans="1:13" outlineLevel="1">
      <c r="A155" s="321"/>
      <c r="B155" s="320"/>
      <c r="C155" s="319"/>
      <c r="D155" s="183" t="s">
        <v>316</v>
      </c>
      <c r="E155" s="85"/>
      <c r="F155" s="83"/>
      <c r="G155" s="82"/>
      <c r="H155" s="82">
        <f>SUBTOTAL(9,H154:H154)</f>
        <v>4141</v>
      </c>
      <c r="I155" s="89">
        <f>SUBTOTAL(9,I154:I154)</f>
        <v>0</v>
      </c>
      <c r="J155" s="330">
        <f>SUBTOTAL(9,J154:J154)</f>
        <v>4141</v>
      </c>
      <c r="K155" s="66"/>
      <c r="L155" s="66"/>
      <c r="M155" s="66"/>
    </row>
    <row r="156" spans="1:13" ht="39.6" outlineLevel="2">
      <c r="A156" s="80">
        <v>5</v>
      </c>
      <c r="B156" s="94" t="s">
        <v>256</v>
      </c>
      <c r="C156" s="112" t="s">
        <v>317</v>
      </c>
      <c r="D156" s="94">
        <v>3299</v>
      </c>
      <c r="E156" s="85" t="s">
        <v>318</v>
      </c>
      <c r="F156" s="83">
        <v>21699</v>
      </c>
      <c r="G156" s="82">
        <v>20729</v>
      </c>
      <c r="H156" s="82">
        <v>31494</v>
      </c>
      <c r="I156" s="82"/>
      <c r="J156" s="73">
        <f t="shared" ref="J156:J170" si="3">+H156+I156</f>
        <v>31494</v>
      </c>
      <c r="K156" s="66"/>
      <c r="L156" s="66"/>
      <c r="M156" s="66"/>
    </row>
    <row r="157" spans="1:13" ht="39.6" outlineLevel="2">
      <c r="A157" s="80">
        <v>5</v>
      </c>
      <c r="B157" s="94">
        <v>9601</v>
      </c>
      <c r="C157" s="112" t="s">
        <v>319</v>
      </c>
      <c r="D157" s="94">
        <v>3299</v>
      </c>
      <c r="E157" s="85" t="s">
        <v>318</v>
      </c>
      <c r="F157" s="83">
        <v>2000</v>
      </c>
      <c r="G157" s="82">
        <v>2000</v>
      </c>
      <c r="H157" s="82">
        <v>2000</v>
      </c>
      <c r="I157" s="82"/>
      <c r="J157" s="73">
        <f t="shared" si="3"/>
        <v>2000</v>
      </c>
      <c r="K157" s="66"/>
      <c r="L157" s="66"/>
      <c r="M157" s="66"/>
    </row>
    <row r="158" spans="1:13" ht="26.4" outlineLevel="2">
      <c r="A158" s="80">
        <v>5</v>
      </c>
      <c r="B158" s="94">
        <v>9601</v>
      </c>
      <c r="C158" s="112" t="s">
        <v>320</v>
      </c>
      <c r="D158" s="94">
        <v>3299</v>
      </c>
      <c r="E158" s="85" t="s">
        <v>318</v>
      </c>
      <c r="F158" s="83">
        <v>220</v>
      </c>
      <c r="G158" s="82">
        <v>220</v>
      </c>
      <c r="H158" s="82">
        <v>220</v>
      </c>
      <c r="I158" s="82"/>
      <c r="J158" s="73">
        <f t="shared" si="3"/>
        <v>220</v>
      </c>
      <c r="K158" s="66"/>
      <c r="L158" s="66"/>
      <c r="M158" s="66"/>
    </row>
    <row r="159" spans="1:13" ht="26.4" outlineLevel="2">
      <c r="A159" s="80">
        <v>5</v>
      </c>
      <c r="B159" s="94">
        <v>9601</v>
      </c>
      <c r="C159" s="128" t="s">
        <v>321</v>
      </c>
      <c r="D159" s="94">
        <v>3299</v>
      </c>
      <c r="E159" s="78" t="s">
        <v>318</v>
      </c>
      <c r="F159" s="83"/>
      <c r="G159" s="82"/>
      <c r="H159" s="82">
        <v>700</v>
      </c>
      <c r="I159" s="82"/>
      <c r="J159" s="73">
        <f t="shared" si="3"/>
        <v>700</v>
      </c>
      <c r="K159" s="66"/>
      <c r="L159" s="66"/>
      <c r="M159" s="66"/>
    </row>
    <row r="160" spans="1:13" ht="26.4" outlineLevel="2">
      <c r="A160" s="80">
        <v>5</v>
      </c>
      <c r="B160" s="94">
        <v>9601</v>
      </c>
      <c r="C160" s="128" t="s">
        <v>322</v>
      </c>
      <c r="D160" s="94">
        <v>3299</v>
      </c>
      <c r="E160" s="78" t="s">
        <v>323</v>
      </c>
      <c r="F160" s="83"/>
      <c r="G160" s="82"/>
      <c r="H160" s="82"/>
      <c r="I160" s="82">
        <v>6000</v>
      </c>
      <c r="J160" s="73">
        <f t="shared" si="3"/>
        <v>6000</v>
      </c>
      <c r="K160" s="66"/>
      <c r="L160" s="66"/>
      <c r="M160" s="66"/>
    </row>
    <row r="161" spans="1:13" ht="39.6" outlineLevel="2">
      <c r="A161" s="80">
        <v>5</v>
      </c>
      <c r="B161" s="94">
        <v>1291</v>
      </c>
      <c r="C161" s="270" t="s">
        <v>324</v>
      </c>
      <c r="D161" s="94">
        <v>3299</v>
      </c>
      <c r="E161" s="78" t="s">
        <v>318</v>
      </c>
      <c r="F161" s="83">
        <v>250</v>
      </c>
      <c r="G161" s="82">
        <v>315</v>
      </c>
      <c r="H161" s="82">
        <v>200</v>
      </c>
      <c r="I161" s="82"/>
      <c r="J161" s="73">
        <f t="shared" si="3"/>
        <v>200</v>
      </c>
      <c r="K161" s="66"/>
      <c r="L161" s="66"/>
      <c r="M161" s="66"/>
    </row>
    <row r="162" spans="1:13" ht="26.4" outlineLevel="2">
      <c r="A162" s="80">
        <v>5</v>
      </c>
      <c r="B162" s="94" t="s">
        <v>140</v>
      </c>
      <c r="C162" s="85" t="s">
        <v>325</v>
      </c>
      <c r="D162" s="94">
        <v>3299</v>
      </c>
      <c r="E162" s="78" t="s">
        <v>318</v>
      </c>
      <c r="F162" s="83"/>
      <c r="G162" s="82"/>
      <c r="H162" s="82">
        <v>600</v>
      </c>
      <c r="I162" s="82"/>
      <c r="J162" s="73">
        <f t="shared" si="3"/>
        <v>600</v>
      </c>
      <c r="K162" s="66"/>
      <c r="L162" s="66"/>
      <c r="M162" s="66"/>
    </row>
    <row r="163" spans="1:13" outlineLevel="2">
      <c r="A163" s="80">
        <v>5</v>
      </c>
      <c r="B163" s="109" t="s">
        <v>140</v>
      </c>
      <c r="C163" s="85" t="s">
        <v>326</v>
      </c>
      <c r="D163" s="94">
        <v>3299</v>
      </c>
      <c r="E163" s="78" t="s">
        <v>318</v>
      </c>
      <c r="F163" s="83"/>
      <c r="G163" s="82"/>
      <c r="H163" s="82">
        <v>2000</v>
      </c>
      <c r="I163" s="82"/>
      <c r="J163" s="73">
        <f t="shared" si="3"/>
        <v>2000</v>
      </c>
      <c r="K163" s="66"/>
      <c r="L163" s="66"/>
      <c r="M163" s="66"/>
    </row>
    <row r="164" spans="1:13" ht="26.4" outlineLevel="2">
      <c r="A164" s="80">
        <v>7</v>
      </c>
      <c r="B164" s="94">
        <v>1039</v>
      </c>
      <c r="C164" s="85" t="s">
        <v>327</v>
      </c>
      <c r="D164" s="94">
        <v>3299</v>
      </c>
      <c r="E164" s="78" t="s">
        <v>318</v>
      </c>
      <c r="F164" s="83">
        <v>100</v>
      </c>
      <c r="G164" s="82">
        <v>100</v>
      </c>
      <c r="H164" s="82">
        <v>200</v>
      </c>
      <c r="I164" s="82"/>
      <c r="J164" s="73">
        <f t="shared" si="3"/>
        <v>200</v>
      </c>
      <c r="K164" s="66"/>
      <c r="L164" s="66"/>
      <c r="M164" s="66"/>
    </row>
    <row r="165" spans="1:13" outlineLevel="2">
      <c r="A165" s="80">
        <v>7</v>
      </c>
      <c r="B165" s="94">
        <v>1041</v>
      </c>
      <c r="C165" s="85" t="s">
        <v>328</v>
      </c>
      <c r="D165" s="94">
        <v>3299</v>
      </c>
      <c r="E165" s="78" t="s">
        <v>318</v>
      </c>
      <c r="F165" s="83">
        <v>2500</v>
      </c>
      <c r="G165" s="82">
        <v>1641</v>
      </c>
      <c r="H165" s="82">
        <v>1500</v>
      </c>
      <c r="I165" s="82"/>
      <c r="J165" s="73">
        <f t="shared" si="3"/>
        <v>1500</v>
      </c>
      <c r="K165" s="66"/>
      <c r="L165" s="66"/>
      <c r="M165" s="66"/>
    </row>
    <row r="166" spans="1:13" ht="52.8" outlineLevel="2">
      <c r="A166" s="80">
        <v>7</v>
      </c>
      <c r="B166" s="151">
        <v>1102</v>
      </c>
      <c r="C166" s="148" t="s">
        <v>329</v>
      </c>
      <c r="D166" s="94">
        <v>3299</v>
      </c>
      <c r="E166" s="78" t="s">
        <v>318</v>
      </c>
      <c r="F166" s="83">
        <v>500</v>
      </c>
      <c r="G166" s="82">
        <v>1049</v>
      </c>
      <c r="H166" s="82">
        <v>500</v>
      </c>
      <c r="I166" s="82"/>
      <c r="J166" s="73">
        <f t="shared" si="3"/>
        <v>500</v>
      </c>
      <c r="K166" s="66"/>
      <c r="L166" s="66"/>
      <c r="M166" s="66"/>
    </row>
    <row r="167" spans="1:13" outlineLevel="2">
      <c r="A167" s="80">
        <v>7</v>
      </c>
      <c r="B167" s="94">
        <v>1395</v>
      </c>
      <c r="C167" s="78" t="s">
        <v>330</v>
      </c>
      <c r="D167" s="94">
        <v>3299</v>
      </c>
      <c r="E167" s="78" t="s">
        <v>318</v>
      </c>
      <c r="F167" s="83">
        <v>800</v>
      </c>
      <c r="G167" s="82">
        <v>800</v>
      </c>
      <c r="H167" s="82">
        <v>800</v>
      </c>
      <c r="I167" s="82"/>
      <c r="J167" s="73">
        <f t="shared" si="3"/>
        <v>800</v>
      </c>
      <c r="K167" s="66"/>
      <c r="L167" s="66"/>
      <c r="M167" s="66"/>
    </row>
    <row r="168" spans="1:13" outlineLevel="2">
      <c r="A168" s="80">
        <v>7</v>
      </c>
      <c r="B168" s="94">
        <v>1495</v>
      </c>
      <c r="C168" s="85" t="s">
        <v>331</v>
      </c>
      <c r="D168" s="94">
        <v>3299</v>
      </c>
      <c r="E168" s="78" t="s">
        <v>318</v>
      </c>
      <c r="F168" s="83">
        <v>5000</v>
      </c>
      <c r="G168" s="82">
        <v>2656</v>
      </c>
      <c r="H168" s="82">
        <v>3000</v>
      </c>
      <c r="I168" s="82"/>
      <c r="J168" s="73">
        <f t="shared" si="3"/>
        <v>3000</v>
      </c>
      <c r="K168" s="66"/>
      <c r="L168" s="66"/>
      <c r="M168" s="66"/>
    </row>
    <row r="169" spans="1:13" outlineLevel="2">
      <c r="A169" s="80">
        <v>7</v>
      </c>
      <c r="B169" s="94">
        <v>1734</v>
      </c>
      <c r="C169" s="85" t="s">
        <v>332</v>
      </c>
      <c r="D169" s="94">
        <v>3299</v>
      </c>
      <c r="E169" s="78" t="s">
        <v>318</v>
      </c>
      <c r="F169" s="83">
        <v>22000</v>
      </c>
      <c r="G169" s="82">
        <v>21161</v>
      </c>
      <c r="H169" s="82">
        <v>28800</v>
      </c>
      <c r="I169" s="82"/>
      <c r="J169" s="73">
        <f t="shared" si="3"/>
        <v>28800</v>
      </c>
      <c r="K169" s="66"/>
      <c r="L169" s="66"/>
      <c r="M169" s="66"/>
    </row>
    <row r="170" spans="1:13" outlineLevel="2">
      <c r="A170" s="241">
        <v>20</v>
      </c>
      <c r="B170" s="77">
        <v>1003</v>
      </c>
      <c r="C170" s="269" t="s">
        <v>333</v>
      </c>
      <c r="D170" s="86">
        <v>3299</v>
      </c>
      <c r="E170" s="84" t="s">
        <v>318</v>
      </c>
      <c r="F170" s="102">
        <v>200</v>
      </c>
      <c r="G170" s="97">
        <v>17303</v>
      </c>
      <c r="H170" s="97">
        <v>250</v>
      </c>
      <c r="I170" s="97"/>
      <c r="J170" s="99">
        <f t="shared" si="3"/>
        <v>250</v>
      </c>
      <c r="K170" s="66"/>
      <c r="L170" s="66"/>
      <c r="M170" s="66"/>
    </row>
    <row r="171" spans="1:13" outlineLevel="1">
      <c r="A171" s="241"/>
      <c r="B171" s="77"/>
      <c r="C171" s="269"/>
      <c r="D171" s="183" t="s">
        <v>334</v>
      </c>
      <c r="E171" s="84"/>
      <c r="F171" s="102"/>
      <c r="G171" s="97"/>
      <c r="H171" s="97">
        <f>SUBTOTAL(9,H156:H170)</f>
        <v>72264</v>
      </c>
      <c r="I171" s="97">
        <f>SUBTOTAL(9,I156:I170)</f>
        <v>6000</v>
      </c>
      <c r="J171" s="99">
        <f>SUBTOTAL(9,J156:J170)</f>
        <v>78264</v>
      </c>
      <c r="K171" s="66"/>
      <c r="L171" s="66"/>
      <c r="M171" s="66"/>
    </row>
    <row r="172" spans="1:13" ht="26.4" outlineLevel="2">
      <c r="A172" s="80">
        <v>5</v>
      </c>
      <c r="B172" s="94">
        <v>1040</v>
      </c>
      <c r="C172" s="85" t="s">
        <v>335</v>
      </c>
      <c r="D172" s="94">
        <v>3312</v>
      </c>
      <c r="E172" s="78" t="s">
        <v>336</v>
      </c>
      <c r="F172" s="83">
        <v>1500</v>
      </c>
      <c r="G172" s="82">
        <v>1500</v>
      </c>
      <c r="H172" s="82">
        <v>1500</v>
      </c>
      <c r="I172" s="82"/>
      <c r="J172" s="73">
        <f>+H172+I172</f>
        <v>1500</v>
      </c>
      <c r="K172" s="66"/>
      <c r="L172" s="66"/>
      <c r="M172" s="66"/>
    </row>
    <row r="173" spans="1:13" outlineLevel="2">
      <c r="A173" s="80">
        <v>5</v>
      </c>
      <c r="B173" s="94">
        <v>1321</v>
      </c>
      <c r="C173" s="85" t="s">
        <v>337</v>
      </c>
      <c r="D173" s="94">
        <v>3312</v>
      </c>
      <c r="E173" s="78" t="s">
        <v>336</v>
      </c>
      <c r="F173" s="83">
        <v>350</v>
      </c>
      <c r="G173" s="82">
        <v>350</v>
      </c>
      <c r="H173" s="82">
        <v>400</v>
      </c>
      <c r="I173" s="82"/>
      <c r="J173" s="73">
        <f>+H173+I173</f>
        <v>400</v>
      </c>
      <c r="K173" s="66"/>
      <c r="L173" s="66"/>
      <c r="M173" s="66"/>
    </row>
    <row r="174" spans="1:13" ht="26.4" outlineLevel="2">
      <c r="A174" s="80">
        <v>5</v>
      </c>
      <c r="B174" s="94">
        <v>1322</v>
      </c>
      <c r="C174" s="85" t="s">
        <v>338</v>
      </c>
      <c r="D174" s="94">
        <v>3312</v>
      </c>
      <c r="E174" s="78" t="s">
        <v>336</v>
      </c>
      <c r="F174" s="83">
        <v>6500</v>
      </c>
      <c r="G174" s="82">
        <v>6500</v>
      </c>
      <c r="H174" s="82">
        <v>6500</v>
      </c>
      <c r="I174" s="82"/>
      <c r="J174" s="73">
        <f>+H174+I174</f>
        <v>6500</v>
      </c>
      <c r="K174" s="66"/>
      <c r="L174" s="66"/>
      <c r="M174" s="66"/>
    </row>
    <row r="175" spans="1:13" outlineLevel="1">
      <c r="A175" s="80"/>
      <c r="B175" s="94"/>
      <c r="C175" s="85"/>
      <c r="D175" s="183" t="s">
        <v>339</v>
      </c>
      <c r="E175" s="78"/>
      <c r="F175" s="83"/>
      <c r="G175" s="82"/>
      <c r="H175" s="82">
        <f>SUBTOTAL(9,H172:H174)</f>
        <v>8400</v>
      </c>
      <c r="I175" s="82">
        <f>SUBTOTAL(9,I172:I174)</f>
        <v>0</v>
      </c>
      <c r="J175" s="73">
        <f>SUBTOTAL(9,J172:J174)</f>
        <v>8400</v>
      </c>
      <c r="K175" s="66"/>
      <c r="L175" s="66"/>
      <c r="M175" s="66"/>
    </row>
    <row r="176" spans="1:13" outlineLevel="2">
      <c r="A176" s="80">
        <v>5</v>
      </c>
      <c r="B176" s="94">
        <v>1206</v>
      </c>
      <c r="C176" s="85" t="s">
        <v>340</v>
      </c>
      <c r="D176" s="94">
        <v>3314</v>
      </c>
      <c r="E176" s="78" t="s">
        <v>42</v>
      </c>
      <c r="F176" s="83">
        <v>13450</v>
      </c>
      <c r="G176" s="82">
        <v>13450</v>
      </c>
      <c r="H176" s="82">
        <v>13800</v>
      </c>
      <c r="I176" s="82"/>
      <c r="J176" s="73">
        <f>+H176+I176</f>
        <v>13800</v>
      </c>
      <c r="K176" s="66"/>
      <c r="L176" s="66"/>
      <c r="M176" s="66"/>
    </row>
    <row r="177" spans="1:13" outlineLevel="1">
      <c r="A177" s="80"/>
      <c r="B177" s="94"/>
      <c r="C177" s="85"/>
      <c r="D177" s="183" t="s">
        <v>341</v>
      </c>
      <c r="E177" s="78"/>
      <c r="F177" s="83"/>
      <c r="G177" s="82"/>
      <c r="H177" s="82">
        <f>SUBTOTAL(9,H176:H176)</f>
        <v>13800</v>
      </c>
      <c r="I177" s="82">
        <f>SUBTOTAL(9,I176:I176)</f>
        <v>0</v>
      </c>
      <c r="J177" s="73">
        <f>SUBTOTAL(9,J176:J176)</f>
        <v>13800</v>
      </c>
      <c r="K177" s="66"/>
      <c r="L177" s="66"/>
      <c r="M177" s="66"/>
    </row>
    <row r="178" spans="1:13" outlineLevel="2">
      <c r="A178" s="80"/>
      <c r="B178" s="94"/>
      <c r="C178" s="128"/>
      <c r="D178" s="94">
        <v>3315</v>
      </c>
      <c r="E178" s="78" t="s">
        <v>342</v>
      </c>
      <c r="F178" s="83">
        <v>103903</v>
      </c>
      <c r="G178" s="82">
        <v>104493</v>
      </c>
      <c r="H178" s="82">
        <v>112102</v>
      </c>
      <c r="I178" s="82"/>
      <c r="J178" s="73">
        <f t="shared" ref="J178:J198" si="4">+H178+I178</f>
        <v>112102</v>
      </c>
      <c r="K178" s="66"/>
      <c r="L178" s="66"/>
      <c r="M178" s="66"/>
    </row>
    <row r="179" spans="1:13" ht="66" outlineLevel="2">
      <c r="A179" s="80">
        <v>5</v>
      </c>
      <c r="B179" s="94">
        <v>9102</v>
      </c>
      <c r="C179" s="180" t="s">
        <v>343</v>
      </c>
      <c r="D179" s="94">
        <v>3315</v>
      </c>
      <c r="E179" s="78" t="s">
        <v>342</v>
      </c>
      <c r="F179" s="83">
        <v>355</v>
      </c>
      <c r="G179" s="82">
        <v>355</v>
      </c>
      <c r="H179" s="82">
        <v>355</v>
      </c>
      <c r="I179" s="82"/>
      <c r="J179" s="73">
        <f t="shared" si="4"/>
        <v>355</v>
      </c>
      <c r="K179" s="66"/>
      <c r="L179" s="66"/>
      <c r="M179" s="66"/>
    </row>
    <row r="180" spans="1:13" ht="39.6" outlineLevel="2">
      <c r="A180" s="80">
        <v>5</v>
      </c>
      <c r="B180" s="94">
        <v>9102</v>
      </c>
      <c r="C180" s="180" t="s">
        <v>344</v>
      </c>
      <c r="D180" s="94">
        <v>3315</v>
      </c>
      <c r="E180" s="78" t="s">
        <v>342</v>
      </c>
      <c r="F180" s="83"/>
      <c r="G180" s="82"/>
      <c r="H180" s="82">
        <v>235</v>
      </c>
      <c r="I180" s="82"/>
      <c r="J180" s="73">
        <f t="shared" si="4"/>
        <v>235</v>
      </c>
      <c r="K180" s="66"/>
      <c r="L180" s="66"/>
      <c r="M180" s="66"/>
    </row>
    <row r="181" spans="1:13" ht="39.6" outlineLevel="2">
      <c r="A181" s="80">
        <v>5</v>
      </c>
      <c r="B181" s="109">
        <v>9104</v>
      </c>
      <c r="C181" s="153" t="s">
        <v>345</v>
      </c>
      <c r="D181" s="94">
        <v>3315</v>
      </c>
      <c r="E181" s="78" t="s">
        <v>342</v>
      </c>
      <c r="F181" s="83">
        <v>3492</v>
      </c>
      <c r="G181" s="82">
        <v>3492</v>
      </c>
      <c r="H181" s="82">
        <v>3142</v>
      </c>
      <c r="I181" s="82"/>
      <c r="J181" s="73">
        <f t="shared" si="4"/>
        <v>3142</v>
      </c>
      <c r="K181" s="66"/>
      <c r="L181" s="66"/>
      <c r="M181" s="66"/>
    </row>
    <row r="182" spans="1:13" ht="39.6" outlineLevel="2">
      <c r="A182" s="80">
        <v>5</v>
      </c>
      <c r="B182" s="109">
        <v>9104</v>
      </c>
      <c r="C182" s="153" t="s">
        <v>346</v>
      </c>
      <c r="D182" s="94">
        <v>3315</v>
      </c>
      <c r="E182" s="78" t="s">
        <v>342</v>
      </c>
      <c r="F182" s="83">
        <v>725</v>
      </c>
      <c r="G182" s="82">
        <v>725</v>
      </c>
      <c r="H182" s="82">
        <v>725</v>
      </c>
      <c r="I182" s="82"/>
      <c r="J182" s="73">
        <f t="shared" si="4"/>
        <v>725</v>
      </c>
      <c r="K182" s="66"/>
      <c r="L182" s="66"/>
      <c r="M182" s="66"/>
    </row>
    <row r="183" spans="1:13" ht="26.4" outlineLevel="2">
      <c r="A183" s="80">
        <v>5</v>
      </c>
      <c r="B183" s="109">
        <v>9104</v>
      </c>
      <c r="C183" s="153" t="s">
        <v>347</v>
      </c>
      <c r="D183" s="94">
        <v>3315</v>
      </c>
      <c r="E183" s="78" t="s">
        <v>342</v>
      </c>
      <c r="F183" s="83">
        <v>3394</v>
      </c>
      <c r="G183" s="82">
        <v>3394</v>
      </c>
      <c r="H183" s="82">
        <v>2688</v>
      </c>
      <c r="I183" s="82"/>
      <c r="J183" s="73">
        <f t="shared" si="4"/>
        <v>2688</v>
      </c>
      <c r="K183" s="66"/>
      <c r="L183" s="66"/>
      <c r="M183" s="66"/>
    </row>
    <row r="184" spans="1:13" ht="39.6" outlineLevel="2">
      <c r="A184" s="80">
        <v>5</v>
      </c>
      <c r="B184" s="94">
        <v>9104</v>
      </c>
      <c r="C184" s="153" t="s">
        <v>348</v>
      </c>
      <c r="D184" s="94">
        <v>3315</v>
      </c>
      <c r="E184" s="78" t="s">
        <v>342</v>
      </c>
      <c r="F184" s="83"/>
      <c r="G184" s="82"/>
      <c r="H184" s="82"/>
      <c r="I184" s="82">
        <v>150</v>
      </c>
      <c r="J184" s="73">
        <f t="shared" si="4"/>
        <v>150</v>
      </c>
      <c r="K184" s="66"/>
      <c r="L184" s="66"/>
      <c r="M184" s="66"/>
    </row>
    <row r="185" spans="1:13" ht="52.8" outlineLevel="2">
      <c r="A185" s="105">
        <v>5</v>
      </c>
      <c r="B185" s="268">
        <v>9105</v>
      </c>
      <c r="C185" s="267" t="s">
        <v>349</v>
      </c>
      <c r="D185" s="166">
        <v>3315</v>
      </c>
      <c r="E185" s="103" t="s">
        <v>342</v>
      </c>
      <c r="F185" s="175">
        <v>1787</v>
      </c>
      <c r="G185" s="174">
        <v>1787</v>
      </c>
      <c r="H185" s="174">
        <v>1767</v>
      </c>
      <c r="I185" s="174"/>
      <c r="J185" s="73">
        <f t="shared" si="4"/>
        <v>1767</v>
      </c>
      <c r="K185" s="66"/>
      <c r="L185" s="66"/>
      <c r="M185" s="66"/>
    </row>
    <row r="186" spans="1:13" ht="26.4" outlineLevel="2">
      <c r="A186" s="105">
        <v>5</v>
      </c>
      <c r="B186" s="268">
        <v>9105</v>
      </c>
      <c r="C186" s="267" t="s">
        <v>350</v>
      </c>
      <c r="D186" s="266">
        <v>3315</v>
      </c>
      <c r="E186" s="124" t="s">
        <v>342</v>
      </c>
      <c r="F186" s="232">
        <v>900</v>
      </c>
      <c r="G186" s="173">
        <v>900</v>
      </c>
      <c r="H186" s="174">
        <v>900</v>
      </c>
      <c r="I186" s="174"/>
      <c r="J186" s="73">
        <f t="shared" si="4"/>
        <v>900</v>
      </c>
      <c r="K186" s="66"/>
      <c r="L186" s="66"/>
      <c r="M186" s="66"/>
    </row>
    <row r="187" spans="1:13" ht="25.5" customHeight="1" outlineLevel="2">
      <c r="A187" s="105">
        <v>5</v>
      </c>
      <c r="B187" s="166">
        <v>9105</v>
      </c>
      <c r="C187" s="124" t="s">
        <v>351</v>
      </c>
      <c r="D187" s="94">
        <v>3315</v>
      </c>
      <c r="E187" s="85" t="s">
        <v>342</v>
      </c>
      <c r="F187" s="147"/>
      <c r="G187" s="82"/>
      <c r="H187" s="82">
        <v>3101</v>
      </c>
      <c r="I187" s="82"/>
      <c r="J187" s="165">
        <f t="shared" si="4"/>
        <v>3101</v>
      </c>
      <c r="K187" s="66"/>
      <c r="L187" s="66"/>
      <c r="M187" s="66"/>
    </row>
    <row r="188" spans="1:13" ht="39.6" outlineLevel="2">
      <c r="A188" s="163">
        <v>5</v>
      </c>
      <c r="B188" s="191">
        <v>9106</v>
      </c>
      <c r="C188" s="121" t="s">
        <v>352</v>
      </c>
      <c r="D188" s="94">
        <v>3315</v>
      </c>
      <c r="E188" s="85" t="s">
        <v>342</v>
      </c>
      <c r="F188" s="147"/>
      <c r="G188" s="82"/>
      <c r="H188" s="82">
        <v>464</v>
      </c>
      <c r="I188" s="82"/>
      <c r="J188" s="264">
        <f t="shared" si="4"/>
        <v>464</v>
      </c>
      <c r="K188" s="66"/>
      <c r="L188" s="66"/>
      <c r="M188" s="66"/>
    </row>
    <row r="189" spans="1:13" ht="52.8" outlineLevel="2">
      <c r="A189" s="163">
        <v>5</v>
      </c>
      <c r="B189" s="265">
        <v>9107</v>
      </c>
      <c r="C189" s="121" t="s">
        <v>353</v>
      </c>
      <c r="D189" s="94">
        <v>3315</v>
      </c>
      <c r="E189" s="85" t="s">
        <v>342</v>
      </c>
      <c r="F189" s="147">
        <v>848</v>
      </c>
      <c r="G189" s="82">
        <v>848</v>
      </c>
      <c r="H189" s="82">
        <v>979</v>
      </c>
      <c r="I189" s="82"/>
      <c r="J189" s="264">
        <f t="shared" si="4"/>
        <v>979</v>
      </c>
      <c r="K189" s="66"/>
      <c r="L189" s="66"/>
      <c r="M189" s="66"/>
    </row>
    <row r="190" spans="1:13" ht="39.6" outlineLevel="2">
      <c r="A190" s="163">
        <v>5</v>
      </c>
      <c r="B190" s="265">
        <v>9107</v>
      </c>
      <c r="C190" s="121" t="s">
        <v>354</v>
      </c>
      <c r="D190" s="94">
        <v>3315</v>
      </c>
      <c r="E190" s="85" t="s">
        <v>342</v>
      </c>
      <c r="F190" s="147">
        <v>15</v>
      </c>
      <c r="G190" s="82">
        <v>15</v>
      </c>
      <c r="H190" s="82">
        <v>100</v>
      </c>
      <c r="I190" s="82"/>
      <c r="J190" s="264">
        <f t="shared" si="4"/>
        <v>100</v>
      </c>
      <c r="K190" s="66"/>
      <c r="L190" s="66"/>
      <c r="M190" s="66"/>
    </row>
    <row r="191" spans="1:13" ht="66" outlineLevel="2">
      <c r="A191" s="163">
        <v>5</v>
      </c>
      <c r="B191" s="265">
        <v>9107</v>
      </c>
      <c r="C191" s="121" t="s">
        <v>355</v>
      </c>
      <c r="D191" s="94">
        <v>3315</v>
      </c>
      <c r="E191" s="85" t="s">
        <v>342</v>
      </c>
      <c r="F191" s="147">
        <v>25</v>
      </c>
      <c r="G191" s="82">
        <v>25</v>
      </c>
      <c r="H191" s="82">
        <v>25</v>
      </c>
      <c r="I191" s="82"/>
      <c r="J191" s="264">
        <f t="shared" si="4"/>
        <v>25</v>
      </c>
      <c r="K191" s="66"/>
      <c r="L191" s="66"/>
      <c r="M191" s="66"/>
    </row>
    <row r="192" spans="1:13" ht="52.8" outlineLevel="2">
      <c r="A192" s="163">
        <v>5</v>
      </c>
      <c r="B192" s="265">
        <v>9107</v>
      </c>
      <c r="C192" s="121" t="s">
        <v>356</v>
      </c>
      <c r="D192" s="94">
        <v>3315</v>
      </c>
      <c r="E192" s="85" t="s">
        <v>342</v>
      </c>
      <c r="F192" s="147">
        <v>45</v>
      </c>
      <c r="G192" s="82">
        <v>45</v>
      </c>
      <c r="H192" s="82">
        <v>125</v>
      </c>
      <c r="I192" s="82"/>
      <c r="J192" s="264">
        <f t="shared" si="4"/>
        <v>125</v>
      </c>
      <c r="K192" s="66"/>
      <c r="L192" s="66"/>
      <c r="M192" s="66"/>
    </row>
    <row r="193" spans="1:13" ht="25.5" customHeight="1" outlineLevel="2">
      <c r="A193" s="163">
        <v>5</v>
      </c>
      <c r="B193" s="265">
        <v>9107</v>
      </c>
      <c r="C193" s="121" t="s">
        <v>357</v>
      </c>
      <c r="D193" s="94">
        <v>3315</v>
      </c>
      <c r="E193" s="85" t="s">
        <v>342</v>
      </c>
      <c r="F193" s="147"/>
      <c r="G193" s="82"/>
      <c r="H193" s="82">
        <v>200</v>
      </c>
      <c r="I193" s="82"/>
      <c r="J193" s="264">
        <f t="shared" si="4"/>
        <v>200</v>
      </c>
      <c r="K193" s="66"/>
      <c r="L193" s="66"/>
      <c r="M193" s="66"/>
    </row>
    <row r="194" spans="1:13" ht="26.4" outlineLevel="2">
      <c r="A194" s="163">
        <v>5</v>
      </c>
      <c r="B194" s="191">
        <v>9107</v>
      </c>
      <c r="C194" s="121" t="s">
        <v>358</v>
      </c>
      <c r="D194" s="94">
        <v>3315</v>
      </c>
      <c r="E194" s="85" t="s">
        <v>342</v>
      </c>
      <c r="F194" s="147"/>
      <c r="G194" s="82"/>
      <c r="H194" s="82"/>
      <c r="I194" s="82">
        <v>1200</v>
      </c>
      <c r="J194" s="264">
        <f t="shared" si="4"/>
        <v>1200</v>
      </c>
      <c r="K194" s="66"/>
      <c r="L194" s="66"/>
      <c r="M194" s="66"/>
    </row>
    <row r="195" spans="1:13" ht="39.6" outlineLevel="2">
      <c r="A195" s="163">
        <v>5</v>
      </c>
      <c r="B195" s="191">
        <v>9109</v>
      </c>
      <c r="C195" s="121" t="s">
        <v>359</v>
      </c>
      <c r="D195" s="94">
        <v>3315</v>
      </c>
      <c r="E195" s="85" t="s">
        <v>342</v>
      </c>
      <c r="F195" s="147"/>
      <c r="G195" s="82"/>
      <c r="H195" s="82">
        <v>230</v>
      </c>
      <c r="I195" s="82"/>
      <c r="J195" s="264">
        <f t="shared" si="4"/>
        <v>230</v>
      </c>
      <c r="K195" s="66"/>
      <c r="L195" s="66"/>
      <c r="M195" s="66"/>
    </row>
    <row r="196" spans="1:13" ht="39.6" outlineLevel="2">
      <c r="A196" s="163">
        <v>5</v>
      </c>
      <c r="B196" s="191">
        <v>9109</v>
      </c>
      <c r="C196" s="121" t="s">
        <v>360</v>
      </c>
      <c r="D196" s="94">
        <v>3315</v>
      </c>
      <c r="E196" s="85" t="s">
        <v>342</v>
      </c>
      <c r="F196" s="147">
        <v>950</v>
      </c>
      <c r="G196" s="82">
        <v>950</v>
      </c>
      <c r="H196" s="82">
        <v>950</v>
      </c>
      <c r="I196" s="82"/>
      <c r="J196" s="264">
        <f t="shared" si="4"/>
        <v>950</v>
      </c>
      <c r="K196" s="66"/>
      <c r="L196" s="66"/>
      <c r="M196" s="66"/>
    </row>
    <row r="197" spans="1:13" ht="39.6" outlineLevel="2">
      <c r="A197" s="163">
        <v>5</v>
      </c>
      <c r="B197" s="191">
        <v>9110</v>
      </c>
      <c r="C197" s="121" t="s">
        <v>361</v>
      </c>
      <c r="D197" s="94">
        <v>3315</v>
      </c>
      <c r="E197" s="85" t="s">
        <v>342</v>
      </c>
      <c r="F197" s="147"/>
      <c r="G197" s="82"/>
      <c r="H197" s="82">
        <v>800</v>
      </c>
      <c r="I197" s="82"/>
      <c r="J197" s="264">
        <f t="shared" si="4"/>
        <v>800</v>
      </c>
      <c r="K197" s="66"/>
      <c r="L197" s="66"/>
      <c r="M197" s="66"/>
    </row>
    <row r="198" spans="1:13" outlineLevel="2">
      <c r="A198" s="163">
        <v>5</v>
      </c>
      <c r="B198" s="191">
        <v>1346</v>
      </c>
      <c r="C198" s="161" t="s">
        <v>362</v>
      </c>
      <c r="D198" s="94">
        <v>3315</v>
      </c>
      <c r="E198" s="85" t="s">
        <v>342</v>
      </c>
      <c r="F198" s="147"/>
      <c r="G198" s="82">
        <v>6</v>
      </c>
      <c r="H198" s="82"/>
      <c r="I198" s="82">
        <v>192</v>
      </c>
      <c r="J198" s="264">
        <f t="shared" si="4"/>
        <v>192</v>
      </c>
      <c r="K198" s="66"/>
      <c r="L198" s="66"/>
      <c r="M198" s="66"/>
    </row>
    <row r="199" spans="1:13" outlineLevel="1">
      <c r="A199" s="163"/>
      <c r="B199" s="191"/>
      <c r="C199" s="161"/>
      <c r="D199" s="183" t="s">
        <v>363</v>
      </c>
      <c r="E199" s="85"/>
      <c r="F199" s="147"/>
      <c r="G199" s="82"/>
      <c r="H199" s="82">
        <f>SUBTOTAL(9,H178:H198)</f>
        <v>128888</v>
      </c>
      <c r="I199" s="82">
        <f>SUBTOTAL(9,I178:I198)</f>
        <v>1542</v>
      </c>
      <c r="J199" s="264">
        <f>SUBTOTAL(9,J178:J198)</f>
        <v>130430</v>
      </c>
      <c r="K199" s="66"/>
      <c r="L199" s="66"/>
      <c r="M199" s="66"/>
    </row>
    <row r="200" spans="1:13" outlineLevel="2">
      <c r="A200" s="163"/>
      <c r="B200" s="191"/>
      <c r="C200" s="121"/>
      <c r="D200" s="94">
        <v>3319</v>
      </c>
      <c r="E200" s="85" t="s">
        <v>43</v>
      </c>
      <c r="F200" s="147">
        <v>1193</v>
      </c>
      <c r="G200" s="82">
        <v>1308</v>
      </c>
      <c r="H200" s="82">
        <v>1224</v>
      </c>
      <c r="I200" s="82"/>
      <c r="J200" s="264">
        <f t="shared" ref="J200:J208" si="5">+H200+I200</f>
        <v>1224</v>
      </c>
      <c r="K200" s="66"/>
      <c r="L200" s="66"/>
      <c r="M200" s="66"/>
    </row>
    <row r="201" spans="1:13" outlineLevel="2">
      <c r="A201" s="163">
        <v>5</v>
      </c>
      <c r="B201" s="191">
        <v>1207</v>
      </c>
      <c r="C201" s="161" t="s">
        <v>364</v>
      </c>
      <c r="D201" s="94">
        <v>3319</v>
      </c>
      <c r="E201" s="85" t="s">
        <v>43</v>
      </c>
      <c r="F201" s="147">
        <v>1000</v>
      </c>
      <c r="G201" s="82">
        <v>924</v>
      </c>
      <c r="H201" s="82">
        <v>1000</v>
      </c>
      <c r="I201" s="82"/>
      <c r="J201" s="264">
        <f t="shared" si="5"/>
        <v>1000</v>
      </c>
      <c r="K201" s="66"/>
      <c r="L201" s="66"/>
      <c r="M201" s="66"/>
    </row>
    <row r="202" spans="1:13" outlineLevel="2">
      <c r="A202" s="163">
        <v>5</v>
      </c>
      <c r="B202" s="191">
        <v>1282</v>
      </c>
      <c r="C202" s="161" t="s">
        <v>365</v>
      </c>
      <c r="D202" s="94">
        <v>3319</v>
      </c>
      <c r="E202" s="85" t="s">
        <v>43</v>
      </c>
      <c r="F202" s="147">
        <v>700</v>
      </c>
      <c r="G202" s="82">
        <v>705</v>
      </c>
      <c r="H202" s="82">
        <v>700</v>
      </c>
      <c r="I202" s="82"/>
      <c r="J202" s="264">
        <f t="shared" si="5"/>
        <v>700</v>
      </c>
      <c r="K202" s="66"/>
      <c r="L202" s="66"/>
      <c r="M202" s="66"/>
    </row>
    <row r="203" spans="1:13" outlineLevel="2">
      <c r="A203" s="163">
        <v>5</v>
      </c>
      <c r="B203" s="191">
        <v>1683</v>
      </c>
      <c r="C203" s="161" t="s">
        <v>366</v>
      </c>
      <c r="D203" s="94">
        <v>3319</v>
      </c>
      <c r="E203" s="85" t="s">
        <v>43</v>
      </c>
      <c r="F203" s="147">
        <v>80</v>
      </c>
      <c r="G203" s="82">
        <v>68</v>
      </c>
      <c r="H203" s="82">
        <v>80</v>
      </c>
      <c r="I203" s="82"/>
      <c r="J203" s="264">
        <f t="shared" si="5"/>
        <v>80</v>
      </c>
      <c r="K203" s="66"/>
      <c r="L203" s="66"/>
      <c r="M203" s="66"/>
    </row>
    <row r="204" spans="1:13" outlineLevel="2">
      <c r="A204" s="163">
        <v>5</v>
      </c>
      <c r="B204" s="191">
        <v>1788</v>
      </c>
      <c r="C204" s="161" t="s">
        <v>367</v>
      </c>
      <c r="D204" s="94">
        <v>3319</v>
      </c>
      <c r="E204" s="85" t="s">
        <v>43</v>
      </c>
      <c r="F204" s="147">
        <v>200</v>
      </c>
      <c r="G204" s="82">
        <v>66</v>
      </c>
      <c r="H204" s="82">
        <v>200</v>
      </c>
      <c r="I204" s="82"/>
      <c r="J204" s="264">
        <f t="shared" si="5"/>
        <v>200</v>
      </c>
      <c r="K204" s="66"/>
      <c r="L204" s="66"/>
      <c r="M204" s="66"/>
    </row>
    <row r="205" spans="1:13" outlineLevel="2">
      <c r="A205" s="163">
        <v>5</v>
      </c>
      <c r="B205" s="191">
        <v>1794</v>
      </c>
      <c r="C205" s="161" t="s">
        <v>368</v>
      </c>
      <c r="D205" s="94">
        <v>3319</v>
      </c>
      <c r="E205" s="85" t="s">
        <v>43</v>
      </c>
      <c r="F205" s="147">
        <v>75</v>
      </c>
      <c r="G205" s="82">
        <v>64</v>
      </c>
      <c r="H205" s="82">
        <v>75</v>
      </c>
      <c r="I205" s="82"/>
      <c r="J205" s="264">
        <f t="shared" si="5"/>
        <v>75</v>
      </c>
      <c r="K205" s="66"/>
      <c r="L205" s="66"/>
      <c r="M205" s="66"/>
    </row>
    <row r="206" spans="1:13" ht="26.4" outlineLevel="2">
      <c r="A206" s="163">
        <v>5</v>
      </c>
      <c r="B206" s="265" t="s">
        <v>140</v>
      </c>
      <c r="C206" s="161" t="s">
        <v>369</v>
      </c>
      <c r="D206" s="94">
        <v>3319</v>
      </c>
      <c r="E206" s="85" t="s">
        <v>43</v>
      </c>
      <c r="F206" s="147">
        <v>23700</v>
      </c>
      <c r="G206" s="82">
        <v>23923</v>
      </c>
      <c r="H206" s="82">
        <v>28500</v>
      </c>
      <c r="I206" s="82"/>
      <c r="J206" s="264">
        <f t="shared" si="5"/>
        <v>28500</v>
      </c>
      <c r="K206" s="66"/>
      <c r="L206" s="66"/>
      <c r="M206" s="66"/>
    </row>
    <row r="207" spans="1:13" ht="26.4" outlineLevel="2">
      <c r="A207" s="163">
        <v>5</v>
      </c>
      <c r="B207" s="265" t="s">
        <v>140</v>
      </c>
      <c r="C207" s="161" t="s">
        <v>370</v>
      </c>
      <c r="D207" s="94">
        <v>3319</v>
      </c>
      <c r="E207" s="85" t="s">
        <v>43</v>
      </c>
      <c r="F207" s="147">
        <v>12500</v>
      </c>
      <c r="G207" s="82">
        <v>29474</v>
      </c>
      <c r="H207" s="82">
        <v>15000</v>
      </c>
      <c r="I207" s="82"/>
      <c r="J207" s="264">
        <f t="shared" si="5"/>
        <v>15000</v>
      </c>
      <c r="K207" s="66"/>
      <c r="L207" s="66"/>
      <c r="M207" s="66"/>
    </row>
    <row r="208" spans="1:13" outlineLevel="2">
      <c r="A208" s="171">
        <v>6</v>
      </c>
      <c r="B208" s="170">
        <v>1173</v>
      </c>
      <c r="C208" s="168" t="s">
        <v>371</v>
      </c>
      <c r="D208" s="129">
        <v>3319</v>
      </c>
      <c r="E208" s="128" t="s">
        <v>43</v>
      </c>
      <c r="F208" s="127">
        <v>1000</v>
      </c>
      <c r="G208" s="82">
        <v>1160</v>
      </c>
      <c r="H208" s="96">
        <v>1000</v>
      </c>
      <c r="I208" s="96"/>
      <c r="J208" s="236">
        <f t="shared" si="5"/>
        <v>1000</v>
      </c>
      <c r="K208" s="66"/>
      <c r="L208" s="66"/>
      <c r="M208" s="66"/>
    </row>
    <row r="209" spans="1:13" outlineLevel="1">
      <c r="A209" s="171"/>
      <c r="B209" s="170"/>
      <c r="C209" s="168"/>
      <c r="D209" s="172" t="s">
        <v>372</v>
      </c>
      <c r="E209" s="128"/>
      <c r="F209" s="127"/>
      <c r="G209" s="82"/>
      <c r="H209" s="96">
        <f>SUBTOTAL(9,H200:H208)</f>
        <v>47779</v>
      </c>
      <c r="I209" s="96">
        <f>SUBTOTAL(9,I200:I208)</f>
        <v>0</v>
      </c>
      <c r="J209" s="236">
        <f>SUBTOTAL(9,J200:J208)</f>
        <v>47779</v>
      </c>
      <c r="K209" s="66"/>
      <c r="L209" s="66"/>
      <c r="M209" s="66"/>
    </row>
    <row r="210" spans="1:13" ht="26.4" outlineLevel="2">
      <c r="A210" s="80">
        <v>5</v>
      </c>
      <c r="B210" s="94">
        <v>1375</v>
      </c>
      <c r="C210" s="78" t="s">
        <v>373</v>
      </c>
      <c r="D210" s="94">
        <v>3321</v>
      </c>
      <c r="E210" s="85" t="s">
        <v>374</v>
      </c>
      <c r="F210" s="82">
        <v>6250</v>
      </c>
      <c r="G210" s="82">
        <v>6250</v>
      </c>
      <c r="H210" s="82">
        <v>6250</v>
      </c>
      <c r="I210" s="82"/>
      <c r="J210" s="73">
        <f>+H210+I210</f>
        <v>6250</v>
      </c>
      <c r="K210" s="66"/>
      <c r="L210" s="66"/>
      <c r="M210" s="66"/>
    </row>
    <row r="211" spans="1:13" outlineLevel="1">
      <c r="A211" s="80"/>
      <c r="B211" s="94"/>
      <c r="C211" s="78"/>
      <c r="D211" s="183" t="s">
        <v>375</v>
      </c>
      <c r="E211" s="85"/>
      <c r="F211" s="82"/>
      <c r="G211" s="82"/>
      <c r="H211" s="82">
        <f>SUBTOTAL(9,H210:H210)</f>
        <v>6250</v>
      </c>
      <c r="I211" s="82">
        <f>SUBTOTAL(9,I210:I210)</f>
        <v>0</v>
      </c>
      <c r="J211" s="73">
        <f>SUBTOTAL(9,J210:J210)</f>
        <v>6250</v>
      </c>
      <c r="K211" s="66"/>
      <c r="L211" s="66"/>
      <c r="M211" s="66"/>
    </row>
    <row r="212" spans="1:13" ht="26.4" outlineLevel="2">
      <c r="A212" s="80">
        <v>5</v>
      </c>
      <c r="B212" s="94">
        <v>1307</v>
      </c>
      <c r="C212" s="78" t="s">
        <v>376</v>
      </c>
      <c r="D212" s="94">
        <v>3322</v>
      </c>
      <c r="E212" s="85" t="s">
        <v>377</v>
      </c>
      <c r="F212" s="82">
        <v>1000</v>
      </c>
      <c r="G212" s="82">
        <v>1021</v>
      </c>
      <c r="H212" s="82">
        <v>1500</v>
      </c>
      <c r="I212" s="82"/>
      <c r="J212" s="73">
        <f>+H212+I212</f>
        <v>1500</v>
      </c>
      <c r="K212" s="66"/>
      <c r="L212" s="66"/>
      <c r="M212" s="66"/>
    </row>
    <row r="213" spans="1:13" outlineLevel="2">
      <c r="A213" s="80">
        <v>5</v>
      </c>
      <c r="B213" s="79">
        <v>1412</v>
      </c>
      <c r="C213" s="182" t="s">
        <v>378</v>
      </c>
      <c r="D213" s="79">
        <v>3322</v>
      </c>
      <c r="E213" s="85" t="s">
        <v>377</v>
      </c>
      <c r="F213" s="187">
        <v>4000</v>
      </c>
      <c r="G213" s="82">
        <v>4000</v>
      </c>
      <c r="H213" s="82">
        <v>4000</v>
      </c>
      <c r="I213" s="82"/>
      <c r="J213" s="73">
        <f>+H213+I213</f>
        <v>4000</v>
      </c>
      <c r="K213" s="66"/>
      <c r="L213" s="66"/>
      <c r="M213" s="66"/>
    </row>
    <row r="214" spans="1:13" outlineLevel="1">
      <c r="A214" s="80"/>
      <c r="B214" s="79"/>
      <c r="C214" s="182"/>
      <c r="D214" s="90" t="s">
        <v>379</v>
      </c>
      <c r="E214" s="85"/>
      <c r="F214" s="187"/>
      <c r="G214" s="82"/>
      <c r="H214" s="82">
        <f>SUBTOTAL(9,H212:H213)</f>
        <v>5500</v>
      </c>
      <c r="I214" s="82">
        <f>SUBTOTAL(9,I212:I213)</f>
        <v>0</v>
      </c>
      <c r="J214" s="73">
        <f>SUBTOTAL(9,J212:J213)</f>
        <v>5500</v>
      </c>
      <c r="K214" s="66"/>
      <c r="L214" s="66"/>
      <c r="M214" s="66"/>
    </row>
    <row r="215" spans="1:13" ht="26.4" outlineLevel="2">
      <c r="A215" s="80">
        <v>5</v>
      </c>
      <c r="B215" s="94">
        <v>1176</v>
      </c>
      <c r="C215" s="78" t="s">
        <v>380</v>
      </c>
      <c r="D215" s="94">
        <v>3329</v>
      </c>
      <c r="E215" s="85" t="s">
        <v>381</v>
      </c>
      <c r="F215" s="82">
        <v>70</v>
      </c>
      <c r="G215" s="82">
        <v>45</v>
      </c>
      <c r="H215" s="82">
        <v>45</v>
      </c>
      <c r="I215" s="82"/>
      <c r="J215" s="73">
        <f>+H215+I215</f>
        <v>45</v>
      </c>
      <c r="K215" s="66"/>
      <c r="L215" s="66"/>
      <c r="M215" s="66"/>
    </row>
    <row r="216" spans="1:13" ht="26.4" outlineLevel="2">
      <c r="A216" s="80">
        <v>5</v>
      </c>
      <c r="B216" s="94">
        <v>1209</v>
      </c>
      <c r="C216" s="78" t="s">
        <v>382</v>
      </c>
      <c r="D216" s="94">
        <v>3329</v>
      </c>
      <c r="E216" s="85" t="s">
        <v>381</v>
      </c>
      <c r="F216" s="82">
        <v>1800</v>
      </c>
      <c r="G216" s="82">
        <v>744</v>
      </c>
      <c r="H216" s="82">
        <v>1000</v>
      </c>
      <c r="I216" s="82"/>
      <c r="J216" s="73">
        <f>+H216+I216</f>
        <v>1000</v>
      </c>
      <c r="K216" s="66"/>
      <c r="L216" s="66"/>
      <c r="M216" s="66"/>
    </row>
    <row r="217" spans="1:13" outlineLevel="1">
      <c r="A217" s="80"/>
      <c r="B217" s="94"/>
      <c r="C217" s="78"/>
      <c r="D217" s="183" t="s">
        <v>383</v>
      </c>
      <c r="E217" s="85"/>
      <c r="F217" s="82"/>
      <c r="G217" s="82"/>
      <c r="H217" s="82">
        <f>SUBTOTAL(9,H215:H216)</f>
        <v>1045</v>
      </c>
      <c r="I217" s="82">
        <f>SUBTOTAL(9,I215:I216)</f>
        <v>0</v>
      </c>
      <c r="J217" s="73">
        <f>SUBTOTAL(9,J215:J216)</f>
        <v>1045</v>
      </c>
      <c r="K217" s="66"/>
      <c r="L217" s="66"/>
      <c r="M217" s="66"/>
    </row>
    <row r="218" spans="1:13" outlineLevel="2">
      <c r="A218" s="114">
        <v>14</v>
      </c>
      <c r="B218" s="117">
        <v>1051</v>
      </c>
      <c r="C218" s="112" t="s">
        <v>384</v>
      </c>
      <c r="D218" s="120">
        <v>3349</v>
      </c>
      <c r="E218" s="116" t="s">
        <v>385</v>
      </c>
      <c r="F218" s="96">
        <v>5000</v>
      </c>
      <c r="G218" s="96">
        <v>3683</v>
      </c>
      <c r="H218" s="119">
        <v>3000</v>
      </c>
      <c r="I218" s="96"/>
      <c r="J218" s="118">
        <f>+H218+I218</f>
        <v>3000</v>
      </c>
      <c r="K218" s="66"/>
      <c r="L218" s="66"/>
      <c r="M218" s="66"/>
    </row>
    <row r="219" spans="1:13" outlineLevel="1">
      <c r="A219" s="114"/>
      <c r="B219" s="117"/>
      <c r="C219" s="112"/>
      <c r="D219" s="235" t="s">
        <v>386</v>
      </c>
      <c r="E219" s="116"/>
      <c r="F219" s="96"/>
      <c r="G219" s="96"/>
      <c r="H219" s="119">
        <f>SUBTOTAL(9,H218:H218)</f>
        <v>3000</v>
      </c>
      <c r="I219" s="96">
        <f>SUBTOTAL(9,I218:I218)</f>
        <v>0</v>
      </c>
      <c r="J219" s="118">
        <f>SUBTOTAL(9,J218:J218)</f>
        <v>3000</v>
      </c>
      <c r="K219" s="66"/>
      <c r="L219" s="66"/>
      <c r="M219" s="66"/>
    </row>
    <row r="220" spans="1:13" ht="26.4" outlineLevel="2">
      <c r="A220" s="80">
        <v>5</v>
      </c>
      <c r="B220" s="94">
        <v>1143</v>
      </c>
      <c r="C220" s="78" t="s">
        <v>387</v>
      </c>
      <c r="D220" s="94">
        <v>3399</v>
      </c>
      <c r="E220" s="85" t="s">
        <v>388</v>
      </c>
      <c r="F220" s="82">
        <v>200</v>
      </c>
      <c r="G220" s="82">
        <v>178</v>
      </c>
      <c r="H220" s="82">
        <v>200</v>
      </c>
      <c r="I220" s="82"/>
      <c r="J220" s="73">
        <f>+H220+I220</f>
        <v>200</v>
      </c>
      <c r="K220" s="66"/>
      <c r="L220" s="66"/>
      <c r="M220" s="66"/>
    </row>
    <row r="221" spans="1:13" ht="26.4" outlineLevel="2">
      <c r="A221" s="80">
        <v>5</v>
      </c>
      <c r="B221" s="94" t="s">
        <v>140</v>
      </c>
      <c r="C221" s="78" t="s">
        <v>389</v>
      </c>
      <c r="D221" s="94">
        <v>3399</v>
      </c>
      <c r="E221" s="85" t="s">
        <v>388</v>
      </c>
      <c r="F221" s="82"/>
      <c r="G221" s="82"/>
      <c r="H221" s="82">
        <v>50000</v>
      </c>
      <c r="I221" s="82"/>
      <c r="J221" s="73">
        <v>50000</v>
      </c>
      <c r="K221" s="66"/>
      <c r="L221" s="66"/>
      <c r="M221" s="66"/>
    </row>
    <row r="222" spans="1:13" ht="26.4" outlineLevel="2">
      <c r="A222" s="80">
        <v>5</v>
      </c>
      <c r="B222" s="94">
        <v>1606</v>
      </c>
      <c r="C222" s="78" t="s">
        <v>390</v>
      </c>
      <c r="D222" s="94">
        <v>3399</v>
      </c>
      <c r="E222" s="85" t="s">
        <v>388</v>
      </c>
      <c r="F222" s="82">
        <v>465</v>
      </c>
      <c r="G222" s="82">
        <v>427</v>
      </c>
      <c r="H222" s="82">
        <v>750</v>
      </c>
      <c r="I222" s="82"/>
      <c r="J222" s="73">
        <f>+H222+I222</f>
        <v>750</v>
      </c>
      <c r="K222" s="66"/>
      <c r="L222" s="66"/>
      <c r="M222" s="66"/>
    </row>
    <row r="223" spans="1:13" outlineLevel="1">
      <c r="A223" s="80"/>
      <c r="B223" s="94"/>
      <c r="C223" s="78"/>
      <c r="D223" s="183" t="s">
        <v>391</v>
      </c>
      <c r="E223" s="85"/>
      <c r="F223" s="82"/>
      <c r="G223" s="82"/>
      <c r="H223" s="82">
        <f>SUBTOTAL(9,H220:H222)</f>
        <v>50950</v>
      </c>
      <c r="I223" s="82">
        <f>SUBTOTAL(9,I220:I222)</f>
        <v>0</v>
      </c>
      <c r="J223" s="73">
        <f>SUBTOTAL(9,J220:J222)</f>
        <v>50950</v>
      </c>
      <c r="K223" s="66"/>
      <c r="L223" s="66"/>
      <c r="M223" s="66"/>
    </row>
    <row r="224" spans="1:13" outlineLevel="2">
      <c r="A224" s="80">
        <v>7</v>
      </c>
      <c r="B224" s="94">
        <v>1212</v>
      </c>
      <c r="C224" s="78" t="s">
        <v>392</v>
      </c>
      <c r="D224" s="94">
        <v>3419</v>
      </c>
      <c r="E224" s="85" t="s">
        <v>73</v>
      </c>
      <c r="F224" s="82">
        <v>2400</v>
      </c>
      <c r="G224" s="82">
        <v>1823</v>
      </c>
      <c r="H224" s="82">
        <v>7500</v>
      </c>
      <c r="I224" s="82"/>
      <c r="J224" s="73">
        <f t="shared" ref="J224:J232" si="6">+H224+I224</f>
        <v>7500</v>
      </c>
      <c r="K224" s="66"/>
      <c r="L224" s="66"/>
      <c r="M224" s="66"/>
    </row>
    <row r="225" spans="1:13" ht="26.4" outlineLevel="2">
      <c r="A225" s="114">
        <v>14</v>
      </c>
      <c r="B225" s="117">
        <v>1057</v>
      </c>
      <c r="C225" s="112" t="s">
        <v>393</v>
      </c>
      <c r="D225" s="117">
        <v>3419</v>
      </c>
      <c r="E225" s="116" t="s">
        <v>73</v>
      </c>
      <c r="F225" s="96">
        <v>35000</v>
      </c>
      <c r="G225" s="96">
        <v>35000</v>
      </c>
      <c r="H225" s="96">
        <v>35000</v>
      </c>
      <c r="I225" s="96"/>
      <c r="J225" s="110">
        <f t="shared" si="6"/>
        <v>35000</v>
      </c>
      <c r="K225" s="66"/>
      <c r="L225" s="66"/>
      <c r="M225" s="66"/>
    </row>
    <row r="226" spans="1:13" outlineLevel="2">
      <c r="A226" s="114">
        <v>14</v>
      </c>
      <c r="B226" s="117">
        <v>1212</v>
      </c>
      <c r="C226" s="112" t="s">
        <v>392</v>
      </c>
      <c r="D226" s="117">
        <v>3419</v>
      </c>
      <c r="E226" s="116" t="s">
        <v>73</v>
      </c>
      <c r="F226" s="96"/>
      <c r="G226" s="96"/>
      <c r="H226" s="96">
        <v>2700</v>
      </c>
      <c r="I226" s="96"/>
      <c r="J226" s="110">
        <f t="shared" si="6"/>
        <v>2700</v>
      </c>
      <c r="K226" s="66"/>
      <c r="L226" s="66"/>
      <c r="M226" s="66"/>
    </row>
    <row r="227" spans="1:13" ht="26.4" outlineLevel="2">
      <c r="A227" s="114">
        <v>14</v>
      </c>
      <c r="B227" s="117">
        <v>1230</v>
      </c>
      <c r="C227" s="112" t="s">
        <v>394</v>
      </c>
      <c r="D227" s="117">
        <v>3419</v>
      </c>
      <c r="E227" s="116" t="s">
        <v>73</v>
      </c>
      <c r="F227" s="96">
        <v>5000</v>
      </c>
      <c r="G227" s="96">
        <v>11429</v>
      </c>
      <c r="H227" s="96">
        <v>5000</v>
      </c>
      <c r="I227" s="96"/>
      <c r="J227" s="110">
        <f t="shared" si="6"/>
        <v>5000</v>
      </c>
      <c r="K227" s="66"/>
      <c r="L227" s="66"/>
      <c r="M227" s="66"/>
    </row>
    <row r="228" spans="1:13" outlineLevel="2">
      <c r="A228" s="114">
        <v>14</v>
      </c>
      <c r="B228" s="117">
        <v>1277</v>
      </c>
      <c r="C228" s="112" t="s">
        <v>395</v>
      </c>
      <c r="D228" s="117">
        <v>3419</v>
      </c>
      <c r="E228" s="116" t="s">
        <v>73</v>
      </c>
      <c r="F228" s="96">
        <v>15000</v>
      </c>
      <c r="G228" s="96">
        <v>15000</v>
      </c>
      <c r="H228" s="96">
        <v>15000</v>
      </c>
      <c r="I228" s="96"/>
      <c r="J228" s="110">
        <f t="shared" si="6"/>
        <v>15000</v>
      </c>
      <c r="K228" s="66"/>
      <c r="L228" s="66"/>
      <c r="M228" s="66"/>
    </row>
    <row r="229" spans="1:13" outlineLevel="2">
      <c r="A229" s="114">
        <v>14</v>
      </c>
      <c r="B229" s="117">
        <v>1312</v>
      </c>
      <c r="C229" s="112" t="s">
        <v>396</v>
      </c>
      <c r="D229" s="117">
        <v>3419</v>
      </c>
      <c r="E229" s="116" t="s">
        <v>73</v>
      </c>
      <c r="F229" s="96">
        <v>700</v>
      </c>
      <c r="G229" s="96">
        <v>511</v>
      </c>
      <c r="H229" s="96">
        <v>700</v>
      </c>
      <c r="I229" s="96"/>
      <c r="J229" s="110">
        <f t="shared" si="6"/>
        <v>700</v>
      </c>
      <c r="K229" s="66"/>
      <c r="L229" s="66"/>
      <c r="M229" s="66"/>
    </row>
    <row r="230" spans="1:13" outlineLevel="2">
      <c r="A230" s="114">
        <v>14</v>
      </c>
      <c r="B230" s="117">
        <v>1397</v>
      </c>
      <c r="C230" s="112" t="s">
        <v>397</v>
      </c>
      <c r="D230" s="117">
        <v>3419</v>
      </c>
      <c r="E230" s="116" t="s">
        <v>73</v>
      </c>
      <c r="F230" s="96">
        <v>600</v>
      </c>
      <c r="G230" s="96">
        <v>600</v>
      </c>
      <c r="H230" s="96">
        <v>800</v>
      </c>
      <c r="I230" s="96"/>
      <c r="J230" s="110">
        <f t="shared" si="6"/>
        <v>800</v>
      </c>
      <c r="K230" s="66"/>
      <c r="L230" s="66"/>
      <c r="M230" s="66"/>
    </row>
    <row r="231" spans="1:13" outlineLevel="2">
      <c r="A231" s="114">
        <v>14</v>
      </c>
      <c r="B231" s="117">
        <v>1542</v>
      </c>
      <c r="C231" s="112" t="s">
        <v>398</v>
      </c>
      <c r="D231" s="117">
        <v>3419</v>
      </c>
      <c r="E231" s="116" t="s">
        <v>73</v>
      </c>
      <c r="F231" s="96">
        <v>500</v>
      </c>
      <c r="G231" s="96">
        <v>451</v>
      </c>
      <c r="H231" s="96">
        <v>500</v>
      </c>
      <c r="I231" s="96"/>
      <c r="J231" s="110">
        <f t="shared" si="6"/>
        <v>500</v>
      </c>
      <c r="K231" s="66"/>
      <c r="L231" s="66"/>
      <c r="M231" s="66"/>
    </row>
    <row r="232" spans="1:13" outlineLevel="2">
      <c r="A232" s="241"/>
      <c r="B232" s="77"/>
      <c r="C232" s="95"/>
      <c r="D232" s="86">
        <v>3419</v>
      </c>
      <c r="E232" s="76" t="s">
        <v>73</v>
      </c>
      <c r="F232" s="240"/>
      <c r="G232" s="87"/>
      <c r="H232" s="97">
        <v>500</v>
      </c>
      <c r="I232" s="97"/>
      <c r="J232" s="99">
        <f t="shared" si="6"/>
        <v>500</v>
      </c>
      <c r="K232" s="66"/>
      <c r="L232" s="66"/>
      <c r="M232" s="66"/>
    </row>
    <row r="233" spans="1:13" outlineLevel="1">
      <c r="A233" s="241"/>
      <c r="B233" s="77"/>
      <c r="C233" s="95"/>
      <c r="D233" s="183" t="s">
        <v>399</v>
      </c>
      <c r="E233" s="76"/>
      <c r="F233" s="240"/>
      <c r="G233" s="87"/>
      <c r="H233" s="97">
        <f>SUBTOTAL(9,H224:H232)</f>
        <v>67700</v>
      </c>
      <c r="I233" s="97">
        <f>SUBTOTAL(9,I224:I232)</f>
        <v>0</v>
      </c>
      <c r="J233" s="238">
        <f>SUBTOTAL(9,J224:J232)</f>
        <v>67700</v>
      </c>
      <c r="K233" s="66"/>
      <c r="L233" s="66"/>
      <c r="M233" s="66"/>
    </row>
    <row r="234" spans="1:13" ht="26.4" outlineLevel="2">
      <c r="A234" s="80">
        <v>7</v>
      </c>
      <c r="B234" s="94">
        <v>1059</v>
      </c>
      <c r="C234" s="78" t="s">
        <v>400</v>
      </c>
      <c r="D234" s="94">
        <v>3421</v>
      </c>
      <c r="E234" s="85" t="s">
        <v>401</v>
      </c>
      <c r="F234" s="82">
        <v>6000</v>
      </c>
      <c r="G234" s="82">
        <v>5671.1</v>
      </c>
      <c r="H234" s="82">
        <v>6000</v>
      </c>
      <c r="I234" s="82"/>
      <c r="J234" s="165">
        <f t="shared" ref="J234:J239" si="7">+H234+I234</f>
        <v>6000</v>
      </c>
      <c r="K234" s="66"/>
      <c r="L234" s="66"/>
      <c r="M234" s="66"/>
    </row>
    <row r="235" spans="1:13" ht="26.4" outlineLevel="2">
      <c r="A235" s="80">
        <v>7</v>
      </c>
      <c r="B235" s="94">
        <v>1213</v>
      </c>
      <c r="C235" s="78" t="s">
        <v>402</v>
      </c>
      <c r="D235" s="94">
        <v>3421</v>
      </c>
      <c r="E235" s="85" t="s">
        <v>401</v>
      </c>
      <c r="F235" s="82">
        <v>6500</v>
      </c>
      <c r="G235" s="82">
        <v>6700</v>
      </c>
      <c r="H235" s="82">
        <v>6500</v>
      </c>
      <c r="I235" s="82"/>
      <c r="J235" s="73">
        <f t="shared" si="7"/>
        <v>6500</v>
      </c>
      <c r="K235" s="66"/>
      <c r="L235" s="66"/>
      <c r="M235" s="66"/>
    </row>
    <row r="236" spans="1:13" ht="26.4" outlineLevel="2">
      <c r="A236" s="80">
        <v>7</v>
      </c>
      <c r="B236" s="94">
        <v>1310</v>
      </c>
      <c r="C236" s="78" t="s">
        <v>403</v>
      </c>
      <c r="D236" s="94">
        <v>3421</v>
      </c>
      <c r="E236" s="85" t="s">
        <v>401</v>
      </c>
      <c r="F236" s="82"/>
      <c r="G236" s="82">
        <v>328.9</v>
      </c>
      <c r="H236" s="82">
        <v>400</v>
      </c>
      <c r="I236" s="82"/>
      <c r="J236" s="73">
        <f t="shared" si="7"/>
        <v>400</v>
      </c>
      <c r="K236" s="66"/>
      <c r="L236" s="66"/>
      <c r="M236" s="66"/>
    </row>
    <row r="237" spans="1:13" outlineLevel="2">
      <c r="A237" s="80">
        <v>7</v>
      </c>
      <c r="B237" s="94">
        <v>1496</v>
      </c>
      <c r="C237" s="78" t="s">
        <v>404</v>
      </c>
      <c r="D237" s="94">
        <v>3421</v>
      </c>
      <c r="E237" s="85" t="s">
        <v>401</v>
      </c>
      <c r="F237" s="82">
        <v>2000</v>
      </c>
      <c r="G237" s="82">
        <v>2197</v>
      </c>
      <c r="H237" s="82">
        <v>2500</v>
      </c>
      <c r="I237" s="82"/>
      <c r="J237" s="73">
        <f t="shared" si="7"/>
        <v>2500</v>
      </c>
      <c r="K237" s="66"/>
      <c r="L237" s="66"/>
      <c r="M237" s="66"/>
    </row>
    <row r="238" spans="1:13" outlineLevel="2">
      <c r="A238" s="80">
        <v>7</v>
      </c>
      <c r="B238" s="94">
        <v>1575</v>
      </c>
      <c r="C238" s="78" t="s">
        <v>405</v>
      </c>
      <c r="D238" s="94">
        <v>3421</v>
      </c>
      <c r="E238" s="85" t="s">
        <v>401</v>
      </c>
      <c r="F238" s="82">
        <v>700</v>
      </c>
      <c r="G238" s="82">
        <v>725</v>
      </c>
      <c r="H238" s="82">
        <v>700</v>
      </c>
      <c r="I238" s="82"/>
      <c r="J238" s="73">
        <f t="shared" si="7"/>
        <v>700</v>
      </c>
      <c r="K238" s="66"/>
      <c r="L238" s="66"/>
      <c r="M238" s="66"/>
    </row>
    <row r="239" spans="1:13" outlineLevel="2">
      <c r="A239" s="135">
        <v>9</v>
      </c>
      <c r="B239" s="133">
        <v>1332</v>
      </c>
      <c r="C239" s="134" t="s">
        <v>406</v>
      </c>
      <c r="D239" s="133">
        <v>3421</v>
      </c>
      <c r="E239" s="140" t="s">
        <v>401</v>
      </c>
      <c r="F239" s="119">
        <v>1500</v>
      </c>
      <c r="G239" s="82">
        <v>2500</v>
      </c>
      <c r="H239" s="82"/>
      <c r="I239" s="82">
        <v>2000</v>
      </c>
      <c r="J239" s="73">
        <f t="shared" si="7"/>
        <v>2000</v>
      </c>
      <c r="K239" s="66"/>
      <c r="L239" s="66"/>
      <c r="M239" s="66"/>
    </row>
    <row r="240" spans="1:13" outlineLevel="1">
      <c r="A240" s="135"/>
      <c r="B240" s="133"/>
      <c r="C240" s="134"/>
      <c r="D240" s="115" t="s">
        <v>407</v>
      </c>
      <c r="E240" s="140"/>
      <c r="F240" s="119"/>
      <c r="G240" s="82"/>
      <c r="H240" s="82">
        <f>SUBTOTAL(9,H234:H239)</f>
        <v>16100</v>
      </c>
      <c r="I240" s="82">
        <f>SUBTOTAL(9,I234:I239)</f>
        <v>2000</v>
      </c>
      <c r="J240" s="73">
        <f>SUBTOTAL(9,J234:J239)</f>
        <v>18100</v>
      </c>
      <c r="K240" s="66"/>
      <c r="L240" s="66"/>
      <c r="M240" s="66"/>
    </row>
    <row r="241" spans="1:13" ht="26.4" outlineLevel="2">
      <c r="A241" s="80">
        <v>8</v>
      </c>
      <c r="B241" s="94">
        <v>1135</v>
      </c>
      <c r="C241" s="78" t="s">
        <v>408</v>
      </c>
      <c r="D241" s="79">
        <v>3511</v>
      </c>
      <c r="E241" s="85" t="s">
        <v>409</v>
      </c>
      <c r="F241" s="82">
        <v>7000</v>
      </c>
      <c r="G241" s="82">
        <v>7000</v>
      </c>
      <c r="H241" s="82">
        <v>7000</v>
      </c>
      <c r="I241" s="82"/>
      <c r="J241" s="73">
        <f>+H241+I241</f>
        <v>7000</v>
      </c>
      <c r="K241" s="66"/>
      <c r="L241" s="66"/>
      <c r="M241" s="66"/>
    </row>
    <row r="242" spans="1:13" outlineLevel="1">
      <c r="A242" s="80"/>
      <c r="B242" s="94"/>
      <c r="C242" s="78"/>
      <c r="D242" s="90" t="s">
        <v>410</v>
      </c>
      <c r="E242" s="85"/>
      <c r="F242" s="82"/>
      <c r="G242" s="82"/>
      <c r="H242" s="82">
        <f>SUBTOTAL(9,H241:H241)</f>
        <v>7000</v>
      </c>
      <c r="I242" s="82">
        <f>SUBTOTAL(9,I241:I241)</f>
        <v>0</v>
      </c>
      <c r="J242" s="73">
        <f>SUBTOTAL(9,J241:J241)</f>
        <v>7000</v>
      </c>
      <c r="K242" s="66"/>
      <c r="L242" s="66"/>
      <c r="M242" s="66"/>
    </row>
    <row r="243" spans="1:13" ht="26.4" outlineLevel="2">
      <c r="A243" s="80">
        <v>8</v>
      </c>
      <c r="B243" s="152">
        <v>1060</v>
      </c>
      <c r="C243" s="112" t="s">
        <v>411</v>
      </c>
      <c r="D243" s="138">
        <v>3513</v>
      </c>
      <c r="E243" s="137" t="s">
        <v>412</v>
      </c>
      <c r="F243" s="82">
        <v>27572</v>
      </c>
      <c r="G243" s="82">
        <v>29205.5</v>
      </c>
      <c r="H243" s="82">
        <v>27572</v>
      </c>
      <c r="I243" s="82"/>
      <c r="J243" s="73">
        <f>+H243+I243</f>
        <v>27572</v>
      </c>
      <c r="K243" s="66"/>
      <c r="L243" s="66"/>
      <c r="M243" s="66"/>
    </row>
    <row r="244" spans="1:13" outlineLevel="1">
      <c r="A244" s="80"/>
      <c r="B244" s="152"/>
      <c r="C244" s="112"/>
      <c r="D244" s="139" t="s">
        <v>413</v>
      </c>
      <c r="E244" s="137"/>
      <c r="F244" s="82"/>
      <c r="G244" s="82"/>
      <c r="H244" s="82">
        <f>SUBTOTAL(9,H243:H243)</f>
        <v>27572</v>
      </c>
      <c r="I244" s="82">
        <f>SUBTOTAL(9,I243:I243)</f>
        <v>0</v>
      </c>
      <c r="J244" s="73">
        <f>SUBTOTAL(9,J243:J243)</f>
        <v>27572</v>
      </c>
      <c r="K244" s="66"/>
      <c r="L244" s="66"/>
      <c r="M244" s="66"/>
    </row>
    <row r="245" spans="1:13" ht="39.6" outlineLevel="2">
      <c r="A245" s="80">
        <v>8</v>
      </c>
      <c r="B245" s="152">
        <v>1060</v>
      </c>
      <c r="C245" s="112" t="s">
        <v>414</v>
      </c>
      <c r="D245" s="138">
        <v>3522</v>
      </c>
      <c r="E245" s="137" t="s">
        <v>415</v>
      </c>
      <c r="F245" s="82">
        <v>16500</v>
      </c>
      <c r="G245" s="82">
        <v>16500</v>
      </c>
      <c r="H245" s="82">
        <v>16500</v>
      </c>
      <c r="I245" s="82"/>
      <c r="J245" s="73">
        <f>+H245+I245</f>
        <v>16500</v>
      </c>
      <c r="K245" s="66"/>
      <c r="L245" s="66"/>
      <c r="M245" s="66"/>
    </row>
    <row r="246" spans="1:13" ht="26.4" outlineLevel="2">
      <c r="A246" s="88">
        <v>22</v>
      </c>
      <c r="B246" s="86">
        <v>9314</v>
      </c>
      <c r="C246" s="95" t="s">
        <v>416</v>
      </c>
      <c r="D246" s="86">
        <v>3522</v>
      </c>
      <c r="E246" s="76" t="s">
        <v>417</v>
      </c>
      <c r="F246" s="82"/>
      <c r="G246" s="82">
        <v>5000</v>
      </c>
      <c r="H246" s="82"/>
      <c r="I246" s="82">
        <v>62700</v>
      </c>
      <c r="J246" s="81">
        <f>+H246+I246</f>
        <v>62700</v>
      </c>
      <c r="K246" s="66"/>
      <c r="L246" s="66"/>
      <c r="M246" s="66"/>
    </row>
    <row r="247" spans="1:13" outlineLevel="1">
      <c r="A247" s="88"/>
      <c r="B247" s="86"/>
      <c r="C247" s="95"/>
      <c r="D247" s="183" t="s">
        <v>418</v>
      </c>
      <c r="E247" s="76"/>
      <c r="F247" s="82"/>
      <c r="G247" s="82"/>
      <c r="H247" s="82">
        <f>SUBTOTAL(9,H245:H246)</f>
        <v>16500</v>
      </c>
      <c r="I247" s="82">
        <f>SUBTOTAL(9,I245:I246)</f>
        <v>62700</v>
      </c>
      <c r="J247" s="81">
        <f>SUBTOTAL(9,J245:J246)</f>
        <v>79200</v>
      </c>
      <c r="K247" s="66"/>
      <c r="L247" s="66"/>
      <c r="M247" s="66"/>
    </row>
    <row r="248" spans="1:13" outlineLevel="2">
      <c r="A248" s="80">
        <v>8</v>
      </c>
      <c r="B248" s="152">
        <v>1061</v>
      </c>
      <c r="C248" s="177" t="s">
        <v>419</v>
      </c>
      <c r="D248" s="138">
        <v>3523</v>
      </c>
      <c r="E248" s="137" t="s">
        <v>420</v>
      </c>
      <c r="F248" s="82">
        <v>7057</v>
      </c>
      <c r="G248" s="82">
        <v>7057</v>
      </c>
      <c r="H248" s="82">
        <v>7057</v>
      </c>
      <c r="I248" s="82"/>
      <c r="J248" s="73">
        <f>+H248+I248</f>
        <v>7057</v>
      </c>
      <c r="K248" s="66"/>
      <c r="L248" s="66"/>
      <c r="M248" s="66"/>
    </row>
    <row r="249" spans="1:13" outlineLevel="1">
      <c r="A249" s="80"/>
      <c r="B249" s="152"/>
      <c r="C249" s="177"/>
      <c r="D249" s="139" t="s">
        <v>421</v>
      </c>
      <c r="E249" s="137"/>
      <c r="F249" s="82"/>
      <c r="G249" s="82"/>
      <c r="H249" s="82">
        <f>SUBTOTAL(9,H248:H248)</f>
        <v>7057</v>
      </c>
      <c r="I249" s="82">
        <f>SUBTOTAL(9,I248:I248)</f>
        <v>0</v>
      </c>
      <c r="J249" s="73">
        <f>SUBTOTAL(9,J248:J248)</f>
        <v>7057</v>
      </c>
      <c r="K249" s="66"/>
      <c r="L249" s="66"/>
      <c r="M249" s="66"/>
    </row>
    <row r="250" spans="1:13" ht="26.4" outlineLevel="2">
      <c r="A250" s="80">
        <v>8</v>
      </c>
      <c r="B250" s="79" t="s">
        <v>256</v>
      </c>
      <c r="C250" s="78" t="s">
        <v>257</v>
      </c>
      <c r="D250" s="263">
        <v>3524</v>
      </c>
      <c r="E250" s="262" t="s">
        <v>422</v>
      </c>
      <c r="F250" s="82">
        <v>2707</v>
      </c>
      <c r="G250" s="82">
        <v>2707</v>
      </c>
      <c r="H250" s="82">
        <v>2945</v>
      </c>
      <c r="I250" s="82"/>
      <c r="J250" s="73">
        <f>+H250+I250</f>
        <v>2945</v>
      </c>
      <c r="K250" s="66"/>
      <c r="L250" s="66"/>
      <c r="M250" s="66"/>
    </row>
    <row r="251" spans="1:13" outlineLevel="1">
      <c r="A251" s="105"/>
      <c r="B251" s="104"/>
      <c r="C251" s="103"/>
      <c r="D251" s="261" t="s">
        <v>423</v>
      </c>
      <c r="E251" s="262"/>
      <c r="F251" s="174"/>
      <c r="G251" s="174"/>
      <c r="H251" s="174">
        <f>SUBTOTAL(9,H250:H250)</f>
        <v>2945</v>
      </c>
      <c r="I251" s="174">
        <f>SUBTOTAL(9,I250:I250)</f>
        <v>0</v>
      </c>
      <c r="J251" s="73">
        <f>SUBTOTAL(9,J250:J250)</f>
        <v>2945</v>
      </c>
      <c r="K251" s="66"/>
      <c r="L251" s="66"/>
      <c r="M251" s="66"/>
    </row>
    <row r="252" spans="1:13" ht="12.75" customHeight="1" outlineLevel="2">
      <c r="A252" s="105"/>
      <c r="B252" s="104"/>
      <c r="C252" s="103"/>
      <c r="D252" s="260">
        <v>3526</v>
      </c>
      <c r="E252" s="262" t="s">
        <v>424</v>
      </c>
      <c r="F252" s="174">
        <v>10114</v>
      </c>
      <c r="G252" s="174">
        <v>10114</v>
      </c>
      <c r="H252" s="174">
        <v>12227</v>
      </c>
      <c r="I252" s="174"/>
      <c r="J252" s="73">
        <f>+H252+I252</f>
        <v>12227</v>
      </c>
      <c r="K252" s="66"/>
      <c r="L252" s="66"/>
      <c r="M252" s="66"/>
    </row>
    <row r="253" spans="1:13" ht="12.75" customHeight="1" outlineLevel="1">
      <c r="A253" s="163"/>
      <c r="B253" s="162"/>
      <c r="C253" s="161"/>
      <c r="D253" s="261" t="s">
        <v>425</v>
      </c>
      <c r="E253" s="257"/>
      <c r="F253" s="174"/>
      <c r="G253" s="174"/>
      <c r="H253" s="174">
        <f>SUBTOTAL(9,H252:H252)</f>
        <v>12227</v>
      </c>
      <c r="I253" s="174">
        <f>SUBTOTAL(9,I252:I252)</f>
        <v>0</v>
      </c>
      <c r="J253" s="73">
        <f>SUBTOTAL(9,J252:J252)</f>
        <v>12227</v>
      </c>
      <c r="K253" s="66"/>
      <c r="L253" s="66"/>
      <c r="M253" s="66"/>
    </row>
    <row r="254" spans="1:13" outlineLevel="2">
      <c r="A254" s="171"/>
      <c r="B254" s="192"/>
      <c r="C254" s="195"/>
      <c r="D254" s="260">
        <v>3529</v>
      </c>
      <c r="E254" s="257" t="s">
        <v>426</v>
      </c>
      <c r="F254" s="174">
        <v>53684</v>
      </c>
      <c r="G254" s="174">
        <v>55084</v>
      </c>
      <c r="H254" s="174">
        <v>56264</v>
      </c>
      <c r="I254" s="174"/>
      <c r="J254" s="73">
        <f>+H254+I254</f>
        <v>56264</v>
      </c>
      <c r="K254" s="66"/>
      <c r="L254" s="66"/>
      <c r="M254" s="66"/>
    </row>
    <row r="255" spans="1:13" outlineLevel="1">
      <c r="A255" s="259"/>
      <c r="B255" s="162"/>
      <c r="C255" s="161"/>
      <c r="D255" s="258" t="s">
        <v>427</v>
      </c>
      <c r="E255" s="257"/>
      <c r="F255" s="209"/>
      <c r="G255" s="174"/>
      <c r="H255" s="174">
        <f>SUBTOTAL(9,H254:H254)</f>
        <v>56264</v>
      </c>
      <c r="I255" s="174">
        <f>SUBTOTAL(9,I254:I254)</f>
        <v>0</v>
      </c>
      <c r="J255" s="150">
        <f>SUBTOTAL(9,J254:J254)</f>
        <v>56264</v>
      </c>
      <c r="K255" s="66"/>
      <c r="L255" s="66"/>
      <c r="M255" s="66"/>
    </row>
    <row r="256" spans="1:13" ht="12.75" customHeight="1" outlineLevel="2">
      <c r="A256" s="166"/>
      <c r="B256" s="104"/>
      <c r="C256" s="103"/>
      <c r="D256" s="155">
        <v>3533</v>
      </c>
      <c r="E256" s="160" t="s">
        <v>428</v>
      </c>
      <c r="F256" s="159">
        <v>276510</v>
      </c>
      <c r="G256" s="82">
        <v>276510</v>
      </c>
      <c r="H256" s="82">
        <v>287628</v>
      </c>
      <c r="I256" s="82"/>
      <c r="J256" s="150">
        <f>+H256+I256</f>
        <v>287628</v>
      </c>
      <c r="K256" s="66"/>
      <c r="L256" s="66"/>
      <c r="M256" s="66"/>
    </row>
    <row r="257" spans="1:13" ht="39.6" outlineLevel="2">
      <c r="A257" s="191">
        <v>8</v>
      </c>
      <c r="B257" s="256">
        <v>9311</v>
      </c>
      <c r="C257" s="255" t="s">
        <v>429</v>
      </c>
      <c r="D257" s="254">
        <v>3533</v>
      </c>
      <c r="E257" s="177" t="s">
        <v>428</v>
      </c>
      <c r="F257" s="159"/>
      <c r="G257" s="158">
        <v>2000</v>
      </c>
      <c r="H257" s="158">
        <v>8000</v>
      </c>
      <c r="I257" s="158"/>
      <c r="J257" s="150">
        <f>+H257+I257</f>
        <v>8000</v>
      </c>
      <c r="K257" s="66"/>
      <c r="L257" s="66"/>
      <c r="M257" s="66"/>
    </row>
    <row r="258" spans="1:13" ht="39.6" outlineLevel="2">
      <c r="A258" s="191">
        <v>8</v>
      </c>
      <c r="B258" s="256">
        <v>9311</v>
      </c>
      <c r="C258" s="255" t="s">
        <v>430</v>
      </c>
      <c r="D258" s="254">
        <v>3533</v>
      </c>
      <c r="E258" s="177" t="s">
        <v>428</v>
      </c>
      <c r="F258" s="159"/>
      <c r="G258" s="158">
        <v>8000</v>
      </c>
      <c r="H258" s="158">
        <v>8000</v>
      </c>
      <c r="I258" s="158"/>
      <c r="J258" s="150">
        <f>+H258+I258</f>
        <v>8000</v>
      </c>
      <c r="K258" s="66"/>
      <c r="L258" s="66"/>
      <c r="M258" s="66"/>
    </row>
    <row r="259" spans="1:13" ht="39.6" outlineLevel="2">
      <c r="A259" s="190">
        <v>22</v>
      </c>
      <c r="B259" s="192">
        <v>9311</v>
      </c>
      <c r="C259" s="253" t="s">
        <v>431</v>
      </c>
      <c r="D259" s="92">
        <v>3533</v>
      </c>
      <c r="E259" s="84" t="s">
        <v>432</v>
      </c>
      <c r="F259" s="159"/>
      <c r="G259" s="158"/>
      <c r="H259" s="158"/>
      <c r="I259" s="158">
        <v>2479</v>
      </c>
      <c r="J259" s="250">
        <f>+H259+I259</f>
        <v>2479</v>
      </c>
      <c r="K259" s="66"/>
      <c r="L259" s="66"/>
      <c r="M259" s="66"/>
    </row>
    <row r="260" spans="1:13" outlineLevel="1">
      <c r="A260" s="252"/>
      <c r="B260" s="192"/>
      <c r="C260" s="251"/>
      <c r="D260" s="212" t="s">
        <v>433</v>
      </c>
      <c r="E260" s="76"/>
      <c r="F260" s="159"/>
      <c r="G260" s="158"/>
      <c r="H260" s="158">
        <f>SUBTOTAL(9,H256:H259)</f>
        <v>303628</v>
      </c>
      <c r="I260" s="158">
        <f>SUBTOTAL(9,I256:I259)</f>
        <v>2479</v>
      </c>
      <c r="J260" s="250">
        <f>SUBTOTAL(9,J256:J259)</f>
        <v>306107</v>
      </c>
      <c r="K260" s="66"/>
      <c r="L260" s="66"/>
      <c r="M260" s="66"/>
    </row>
    <row r="261" spans="1:13" ht="26.4" outlineLevel="2">
      <c r="A261" s="80">
        <v>7</v>
      </c>
      <c r="B261" s="94">
        <v>1136</v>
      </c>
      <c r="C261" s="85" t="s">
        <v>434</v>
      </c>
      <c r="D261" s="94">
        <v>3541</v>
      </c>
      <c r="E261" s="85" t="s">
        <v>435</v>
      </c>
      <c r="F261" s="82">
        <v>9000</v>
      </c>
      <c r="G261" s="82">
        <v>9000</v>
      </c>
      <c r="H261" s="82">
        <v>7000</v>
      </c>
      <c r="I261" s="82"/>
      <c r="J261" s="150">
        <f>+H261+I261</f>
        <v>7000</v>
      </c>
      <c r="K261" s="66"/>
      <c r="L261" s="66"/>
      <c r="M261" s="66"/>
    </row>
    <row r="262" spans="1:13" outlineLevel="1">
      <c r="A262" s="80"/>
      <c r="B262" s="94"/>
      <c r="C262" s="85"/>
      <c r="D262" s="183" t="s">
        <v>436</v>
      </c>
      <c r="E262" s="85"/>
      <c r="F262" s="82"/>
      <c r="G262" s="82"/>
      <c r="H262" s="82">
        <f>SUBTOTAL(9,H261:H261)</f>
        <v>7000</v>
      </c>
      <c r="I262" s="82">
        <f>SUBTOTAL(9,I261:I261)</f>
        <v>0</v>
      </c>
      <c r="J262" s="150">
        <f>SUBTOTAL(9,J261:J261)</f>
        <v>7000</v>
      </c>
      <c r="K262" s="66"/>
      <c r="L262" s="66"/>
      <c r="M262" s="66"/>
    </row>
    <row r="263" spans="1:13" ht="26.4" outlineLevel="2">
      <c r="A263" s="80">
        <v>8</v>
      </c>
      <c r="B263" s="94">
        <v>1220</v>
      </c>
      <c r="C263" s="85" t="s">
        <v>437</v>
      </c>
      <c r="D263" s="79">
        <v>3545</v>
      </c>
      <c r="E263" s="85" t="s">
        <v>438</v>
      </c>
      <c r="F263" s="82">
        <v>10000</v>
      </c>
      <c r="G263" s="82">
        <v>10000</v>
      </c>
      <c r="H263" s="82">
        <v>10000</v>
      </c>
      <c r="I263" s="82"/>
      <c r="J263" s="150">
        <f>+H263+I263</f>
        <v>10000</v>
      </c>
      <c r="K263" s="66"/>
      <c r="L263" s="66"/>
      <c r="M263" s="66"/>
    </row>
    <row r="264" spans="1:13" outlineLevel="1">
      <c r="A264" s="80"/>
      <c r="B264" s="94"/>
      <c r="C264" s="85"/>
      <c r="D264" s="90" t="s">
        <v>439</v>
      </c>
      <c r="E264" s="85"/>
      <c r="F264" s="82"/>
      <c r="G264" s="82"/>
      <c r="H264" s="82">
        <f>SUBTOTAL(9,H263:H263)</f>
        <v>10000</v>
      </c>
      <c r="I264" s="82">
        <f>SUBTOTAL(9,I263:I263)</f>
        <v>0</v>
      </c>
      <c r="J264" s="150">
        <f>SUBTOTAL(9,J263:J263)</f>
        <v>10000</v>
      </c>
      <c r="K264" s="66"/>
      <c r="L264" s="66"/>
      <c r="M264" s="66"/>
    </row>
    <row r="265" spans="1:13" outlineLevel="2">
      <c r="A265" s="80">
        <v>8</v>
      </c>
      <c r="B265" s="152">
        <v>1063</v>
      </c>
      <c r="C265" s="137" t="s">
        <v>440</v>
      </c>
      <c r="D265" s="138">
        <v>3549</v>
      </c>
      <c r="E265" s="137" t="s">
        <v>441</v>
      </c>
      <c r="F265" s="82">
        <v>200</v>
      </c>
      <c r="G265" s="82"/>
      <c r="H265" s="82">
        <v>200</v>
      </c>
      <c r="I265" s="82"/>
      <c r="J265" s="150">
        <f>+H265+I265</f>
        <v>200</v>
      </c>
      <c r="K265" s="66"/>
      <c r="L265" s="66"/>
      <c r="M265" s="66"/>
    </row>
    <row r="266" spans="1:13" outlineLevel="1">
      <c r="A266" s="80"/>
      <c r="B266" s="152"/>
      <c r="C266" s="137"/>
      <c r="D266" s="139" t="s">
        <v>442</v>
      </c>
      <c r="E266" s="137"/>
      <c r="F266" s="82"/>
      <c r="G266" s="82"/>
      <c r="H266" s="82">
        <f>SUBTOTAL(9,H265:H265)</f>
        <v>200</v>
      </c>
      <c r="I266" s="82">
        <f>SUBTOTAL(9,I265:I265)</f>
        <v>0</v>
      </c>
      <c r="J266" s="150">
        <f>SUBTOTAL(9,J265:J265)</f>
        <v>200</v>
      </c>
      <c r="K266" s="66"/>
      <c r="L266" s="66"/>
      <c r="M266" s="66"/>
    </row>
    <row r="267" spans="1:13" outlineLevel="2">
      <c r="A267" s="80">
        <v>5</v>
      </c>
      <c r="B267" s="79" t="s">
        <v>140</v>
      </c>
      <c r="C267" s="249" t="s">
        <v>443</v>
      </c>
      <c r="D267" s="79">
        <v>3592</v>
      </c>
      <c r="E267" s="85" t="s">
        <v>444</v>
      </c>
      <c r="F267" s="82"/>
      <c r="G267" s="82"/>
      <c r="H267" s="82">
        <v>500</v>
      </c>
      <c r="I267" s="82"/>
      <c r="J267" s="150">
        <f>+H267+I267</f>
        <v>500</v>
      </c>
      <c r="K267" s="66"/>
      <c r="L267" s="66"/>
      <c r="M267" s="66"/>
    </row>
    <row r="268" spans="1:13" outlineLevel="1">
      <c r="A268" s="80"/>
      <c r="B268" s="79"/>
      <c r="C268" s="248"/>
      <c r="D268" s="90" t="s">
        <v>445</v>
      </c>
      <c r="E268" s="85"/>
      <c r="F268" s="82"/>
      <c r="G268" s="82"/>
      <c r="H268" s="82">
        <f>SUBTOTAL(9,H267:H267)</f>
        <v>500</v>
      </c>
      <c r="I268" s="82">
        <f>SUBTOTAL(9,I267:I267)</f>
        <v>0</v>
      </c>
      <c r="J268" s="150">
        <f>SUBTOTAL(9,J267:J267)</f>
        <v>500</v>
      </c>
      <c r="K268" s="66"/>
      <c r="L268" s="66"/>
      <c r="M268" s="66"/>
    </row>
    <row r="269" spans="1:13" outlineLevel="2">
      <c r="A269" s="80">
        <v>2</v>
      </c>
      <c r="B269" s="94">
        <v>1592</v>
      </c>
      <c r="C269" s="91" t="s">
        <v>446</v>
      </c>
      <c r="D269" s="94">
        <v>3599</v>
      </c>
      <c r="E269" s="85" t="s">
        <v>447</v>
      </c>
      <c r="F269" s="187">
        <v>1500</v>
      </c>
      <c r="G269" s="82">
        <v>1500</v>
      </c>
      <c r="H269" s="82">
        <v>1500</v>
      </c>
      <c r="I269" s="82"/>
      <c r="J269" s="150">
        <f t="shared" ref="J269:J275" si="8">+H269+I269</f>
        <v>1500</v>
      </c>
      <c r="K269" s="66"/>
      <c r="L269" s="66"/>
      <c r="M269" s="66"/>
    </row>
    <row r="270" spans="1:13" ht="26.4" outlineLevel="2">
      <c r="A270" s="80">
        <v>8</v>
      </c>
      <c r="B270" s="152">
        <v>1016</v>
      </c>
      <c r="C270" s="85" t="s">
        <v>448</v>
      </c>
      <c r="D270" s="79">
        <v>3599</v>
      </c>
      <c r="E270" s="85" t="s">
        <v>447</v>
      </c>
      <c r="F270" s="82">
        <v>950</v>
      </c>
      <c r="G270" s="82">
        <v>950</v>
      </c>
      <c r="H270" s="82">
        <v>950</v>
      </c>
      <c r="I270" s="82"/>
      <c r="J270" s="150">
        <f t="shared" si="8"/>
        <v>950</v>
      </c>
      <c r="K270" s="66"/>
      <c r="L270" s="66"/>
      <c r="M270" s="66"/>
    </row>
    <row r="271" spans="1:13" outlineLevel="2">
      <c r="A271" s="80">
        <v>8</v>
      </c>
      <c r="B271" s="152">
        <v>1064</v>
      </c>
      <c r="C271" s="137" t="s">
        <v>449</v>
      </c>
      <c r="D271" s="138">
        <v>3599</v>
      </c>
      <c r="E271" s="137" t="s">
        <v>447</v>
      </c>
      <c r="F271" s="82">
        <v>250</v>
      </c>
      <c r="G271" s="82">
        <v>250</v>
      </c>
      <c r="H271" s="82">
        <v>250</v>
      </c>
      <c r="I271" s="82"/>
      <c r="J271" s="150">
        <f t="shared" si="8"/>
        <v>250</v>
      </c>
      <c r="K271" s="66"/>
      <c r="L271" s="66"/>
      <c r="M271" s="66"/>
    </row>
    <row r="272" spans="1:13" outlineLevel="2">
      <c r="A272" s="80">
        <v>8</v>
      </c>
      <c r="B272" s="152">
        <v>1065</v>
      </c>
      <c r="C272" s="137" t="s">
        <v>450</v>
      </c>
      <c r="D272" s="138">
        <v>3599</v>
      </c>
      <c r="E272" s="137" t="s">
        <v>447</v>
      </c>
      <c r="F272" s="82">
        <v>250</v>
      </c>
      <c r="G272" s="82">
        <v>250</v>
      </c>
      <c r="H272" s="82">
        <v>250</v>
      </c>
      <c r="I272" s="82"/>
      <c r="J272" s="150">
        <f t="shared" si="8"/>
        <v>250</v>
      </c>
      <c r="K272" s="66"/>
      <c r="L272" s="66"/>
      <c r="M272" s="66"/>
    </row>
    <row r="273" spans="1:13" outlineLevel="2">
      <c r="A273" s="80">
        <v>8</v>
      </c>
      <c r="B273" s="152">
        <v>1066</v>
      </c>
      <c r="C273" s="137" t="s">
        <v>451</v>
      </c>
      <c r="D273" s="138">
        <v>3599</v>
      </c>
      <c r="E273" s="137" t="s">
        <v>447</v>
      </c>
      <c r="F273" s="82">
        <v>50</v>
      </c>
      <c r="G273" s="82">
        <v>50</v>
      </c>
      <c r="H273" s="82">
        <v>50</v>
      </c>
      <c r="I273" s="82"/>
      <c r="J273" s="150">
        <f t="shared" si="8"/>
        <v>50</v>
      </c>
      <c r="K273" s="66"/>
      <c r="L273" s="66"/>
      <c r="M273" s="66"/>
    </row>
    <row r="274" spans="1:13" ht="14.4" outlineLevel="2">
      <c r="A274" s="156">
        <v>8</v>
      </c>
      <c r="B274" s="349">
        <v>1281</v>
      </c>
      <c r="C274" s="85" t="s">
        <v>452</v>
      </c>
      <c r="D274" s="247">
        <v>3599</v>
      </c>
      <c r="E274" s="154" t="s">
        <v>447</v>
      </c>
      <c r="F274" s="82">
        <v>270</v>
      </c>
      <c r="G274" s="82">
        <v>875</v>
      </c>
      <c r="H274" s="82">
        <v>270</v>
      </c>
      <c r="I274" s="82"/>
      <c r="J274" s="150">
        <f t="shared" si="8"/>
        <v>270</v>
      </c>
      <c r="K274" s="66"/>
      <c r="L274" s="66"/>
      <c r="M274" s="66"/>
    </row>
    <row r="275" spans="1:13" ht="26.4" outlineLevel="2">
      <c r="A275" s="80">
        <v>8</v>
      </c>
      <c r="B275" s="152">
        <v>1789</v>
      </c>
      <c r="C275" s="137" t="s">
        <v>453</v>
      </c>
      <c r="D275" s="138">
        <v>3599</v>
      </c>
      <c r="E275" s="137" t="s">
        <v>447</v>
      </c>
      <c r="F275" s="82">
        <v>1000</v>
      </c>
      <c r="G275" s="82">
        <v>1354</v>
      </c>
      <c r="H275" s="82">
        <v>1500</v>
      </c>
      <c r="I275" s="82"/>
      <c r="J275" s="150">
        <f t="shared" si="8"/>
        <v>1500</v>
      </c>
      <c r="K275" s="66"/>
      <c r="L275" s="66"/>
      <c r="M275" s="66"/>
    </row>
    <row r="276" spans="1:13" outlineLevel="1">
      <c r="A276" s="80"/>
      <c r="B276" s="152"/>
      <c r="C276" s="137"/>
      <c r="D276" s="139" t="s">
        <v>454</v>
      </c>
      <c r="E276" s="137"/>
      <c r="F276" s="82"/>
      <c r="G276" s="82"/>
      <c r="H276" s="82">
        <f>SUBTOTAL(9,H269:H275)</f>
        <v>4770</v>
      </c>
      <c r="I276" s="82">
        <f>SUBTOTAL(9,I269:I275)</f>
        <v>0</v>
      </c>
      <c r="J276" s="150">
        <f>SUBTOTAL(9,J269:J275)</f>
        <v>4770</v>
      </c>
      <c r="K276" s="66"/>
      <c r="L276" s="66"/>
      <c r="M276" s="66"/>
    </row>
    <row r="277" spans="1:13" outlineLevel="2">
      <c r="A277" s="114">
        <v>10</v>
      </c>
      <c r="B277" s="129">
        <v>1070</v>
      </c>
      <c r="C277" s="128" t="s">
        <v>455</v>
      </c>
      <c r="D277" s="129">
        <v>3635</v>
      </c>
      <c r="E277" s="130" t="s">
        <v>78</v>
      </c>
      <c r="F277" s="96">
        <v>1000</v>
      </c>
      <c r="G277" s="96">
        <v>1000</v>
      </c>
      <c r="H277" s="96">
        <v>1000</v>
      </c>
      <c r="I277" s="96"/>
      <c r="J277" s="150">
        <f>+H277+I277</f>
        <v>1000</v>
      </c>
      <c r="K277" s="66"/>
      <c r="L277" s="66"/>
      <c r="M277" s="66"/>
    </row>
    <row r="278" spans="1:13" outlineLevel="2">
      <c r="A278" s="114">
        <v>10</v>
      </c>
      <c r="B278" s="189">
        <v>1071</v>
      </c>
      <c r="C278" s="153" t="s">
        <v>456</v>
      </c>
      <c r="D278" s="246">
        <v>3635</v>
      </c>
      <c r="E278" s="130" t="s">
        <v>78</v>
      </c>
      <c r="F278" s="96">
        <v>1000</v>
      </c>
      <c r="G278" s="96">
        <v>758</v>
      </c>
      <c r="H278" s="96"/>
      <c r="I278" s="96">
        <v>1000</v>
      </c>
      <c r="J278" s="150">
        <f>+H278+I278</f>
        <v>1000</v>
      </c>
      <c r="K278" s="66"/>
      <c r="L278" s="66"/>
      <c r="M278" s="66"/>
    </row>
    <row r="279" spans="1:13" outlineLevel="2">
      <c r="A279" s="80">
        <v>10</v>
      </c>
      <c r="B279" s="94">
        <v>1075</v>
      </c>
      <c r="C279" s="85" t="s">
        <v>457</v>
      </c>
      <c r="D279" s="94">
        <v>3635</v>
      </c>
      <c r="E279" s="106" t="s">
        <v>78</v>
      </c>
      <c r="F279" s="82">
        <v>3200</v>
      </c>
      <c r="G279" s="82">
        <v>1000</v>
      </c>
      <c r="H279" s="82"/>
      <c r="I279" s="82">
        <v>5000</v>
      </c>
      <c r="J279" s="150">
        <f>+H279+I279</f>
        <v>5000</v>
      </c>
      <c r="K279" s="66"/>
      <c r="L279" s="66"/>
      <c r="M279" s="66"/>
    </row>
    <row r="280" spans="1:13" ht="26.4" outlineLevel="2">
      <c r="A280" s="80">
        <v>10</v>
      </c>
      <c r="B280" s="109">
        <v>1138</v>
      </c>
      <c r="C280" s="78" t="s">
        <v>458</v>
      </c>
      <c r="D280" s="109">
        <v>3635</v>
      </c>
      <c r="E280" s="245" t="s">
        <v>459</v>
      </c>
      <c r="F280" s="83">
        <v>5500</v>
      </c>
      <c r="G280" s="82">
        <v>10112</v>
      </c>
      <c r="H280" s="82"/>
      <c r="I280" s="82">
        <v>5500</v>
      </c>
      <c r="J280" s="73">
        <f>+H280+I280</f>
        <v>5500</v>
      </c>
      <c r="K280" s="66"/>
      <c r="L280" s="66"/>
      <c r="M280" s="66"/>
    </row>
    <row r="281" spans="1:13" outlineLevel="2">
      <c r="A281" s="80">
        <v>10</v>
      </c>
      <c r="B281" s="94">
        <v>1218</v>
      </c>
      <c r="C281" s="78" t="s">
        <v>460</v>
      </c>
      <c r="D281" s="94">
        <v>3635</v>
      </c>
      <c r="E281" s="143" t="s">
        <v>78</v>
      </c>
      <c r="F281" s="83">
        <v>3200</v>
      </c>
      <c r="G281" s="82">
        <v>4400</v>
      </c>
      <c r="H281" s="82"/>
      <c r="I281" s="82">
        <v>1400</v>
      </c>
      <c r="J281" s="73">
        <f>+H281+I281</f>
        <v>1400</v>
      </c>
      <c r="K281" s="66"/>
      <c r="L281" s="66"/>
      <c r="M281" s="66"/>
    </row>
    <row r="282" spans="1:13" outlineLevel="1">
      <c r="A282" s="80"/>
      <c r="B282" s="94"/>
      <c r="C282" s="78"/>
      <c r="D282" s="183" t="s">
        <v>461</v>
      </c>
      <c r="E282" s="143"/>
      <c r="F282" s="83"/>
      <c r="G282" s="82"/>
      <c r="H282" s="82">
        <f>SUBTOTAL(9,H277:H281)</f>
        <v>1000</v>
      </c>
      <c r="I282" s="82">
        <f>SUBTOTAL(9,I277:I281)</f>
        <v>12900</v>
      </c>
      <c r="J282" s="73">
        <f>SUBTOTAL(9,J277:J281)</f>
        <v>13900</v>
      </c>
      <c r="K282" s="66"/>
      <c r="L282" s="66"/>
      <c r="M282" s="66"/>
    </row>
    <row r="283" spans="1:13" outlineLevel="2">
      <c r="A283" s="80">
        <v>5</v>
      </c>
      <c r="B283" s="79">
        <v>1078</v>
      </c>
      <c r="C283" s="182" t="s">
        <v>462</v>
      </c>
      <c r="D283" s="79">
        <v>3636</v>
      </c>
      <c r="E283" s="78" t="s">
        <v>79</v>
      </c>
      <c r="F283" s="184">
        <v>869</v>
      </c>
      <c r="G283" s="82">
        <v>832</v>
      </c>
      <c r="H283" s="82">
        <v>869</v>
      </c>
      <c r="I283" s="82"/>
      <c r="J283" s="73">
        <f t="shared" ref="J283:J289" si="9">+H283+I283</f>
        <v>869</v>
      </c>
      <c r="K283" s="66"/>
      <c r="L283" s="66"/>
      <c r="M283" s="66"/>
    </row>
    <row r="284" spans="1:13" outlineLevel="2">
      <c r="A284" s="80">
        <v>5</v>
      </c>
      <c r="B284" s="79">
        <v>1285</v>
      </c>
      <c r="C284" s="182" t="s">
        <v>463</v>
      </c>
      <c r="D284" s="79">
        <v>3636</v>
      </c>
      <c r="E284" s="78" t="s">
        <v>79</v>
      </c>
      <c r="F284" s="184">
        <v>30000</v>
      </c>
      <c r="G284" s="82">
        <v>30000</v>
      </c>
      <c r="H284" s="82">
        <v>21000</v>
      </c>
      <c r="I284" s="82"/>
      <c r="J284" s="73">
        <f t="shared" si="9"/>
        <v>21000</v>
      </c>
      <c r="K284" s="66"/>
      <c r="L284" s="66"/>
      <c r="M284" s="66"/>
    </row>
    <row r="285" spans="1:13" outlineLevel="2">
      <c r="A285" s="80">
        <v>5</v>
      </c>
      <c r="B285" s="94">
        <v>1340</v>
      </c>
      <c r="C285" s="182" t="s">
        <v>464</v>
      </c>
      <c r="D285" s="94">
        <v>3636</v>
      </c>
      <c r="E285" s="78" t="s">
        <v>465</v>
      </c>
      <c r="F285" s="83">
        <v>2000</v>
      </c>
      <c r="G285" s="82">
        <v>2000</v>
      </c>
      <c r="H285" s="82">
        <v>2209</v>
      </c>
      <c r="I285" s="82"/>
      <c r="J285" s="73">
        <f t="shared" si="9"/>
        <v>2209</v>
      </c>
      <c r="K285" s="66"/>
      <c r="L285" s="66"/>
      <c r="M285" s="66"/>
    </row>
    <row r="286" spans="1:13" outlineLevel="2">
      <c r="A286" s="80">
        <v>5</v>
      </c>
      <c r="B286" s="94">
        <v>1511</v>
      </c>
      <c r="C286" s="78" t="s">
        <v>466</v>
      </c>
      <c r="D286" s="94">
        <v>3636</v>
      </c>
      <c r="E286" s="244" t="s">
        <v>465</v>
      </c>
      <c r="F286" s="83">
        <v>182000</v>
      </c>
      <c r="G286" s="82">
        <v>104005</v>
      </c>
      <c r="H286" s="82"/>
      <c r="I286" s="82">
        <v>210000</v>
      </c>
      <c r="J286" s="73">
        <f t="shared" si="9"/>
        <v>210000</v>
      </c>
      <c r="K286" s="66"/>
      <c r="L286" s="66"/>
      <c r="M286" s="66"/>
    </row>
    <row r="287" spans="1:13" outlineLevel="2">
      <c r="A287" s="80">
        <v>6</v>
      </c>
      <c r="B287" s="152">
        <v>1076</v>
      </c>
      <c r="C287" s="112" t="s">
        <v>467</v>
      </c>
      <c r="D287" s="152">
        <v>3636</v>
      </c>
      <c r="E287" s="177" t="s">
        <v>79</v>
      </c>
      <c r="F287" s="83">
        <v>2815</v>
      </c>
      <c r="G287" s="82">
        <v>2815</v>
      </c>
      <c r="H287" s="82">
        <v>2500</v>
      </c>
      <c r="I287" s="96"/>
      <c r="J287" s="73">
        <f t="shared" si="9"/>
        <v>2500</v>
      </c>
      <c r="K287" s="66"/>
      <c r="L287" s="66"/>
      <c r="M287" s="66"/>
    </row>
    <row r="288" spans="1:13" outlineLevel="2">
      <c r="A288" s="80">
        <v>6</v>
      </c>
      <c r="B288" s="136">
        <v>1139</v>
      </c>
      <c r="C288" s="112" t="s">
        <v>468</v>
      </c>
      <c r="D288" s="129">
        <v>3636</v>
      </c>
      <c r="E288" s="112" t="s">
        <v>79</v>
      </c>
      <c r="F288" s="83">
        <v>50000</v>
      </c>
      <c r="G288" s="82">
        <v>50000</v>
      </c>
      <c r="H288" s="82">
        <v>24000</v>
      </c>
      <c r="I288" s="82">
        <v>20000</v>
      </c>
      <c r="J288" s="73">
        <f t="shared" si="9"/>
        <v>44000</v>
      </c>
      <c r="K288" s="66"/>
      <c r="L288" s="66"/>
      <c r="M288" s="66"/>
    </row>
    <row r="289" spans="1:13" outlineLevel="2">
      <c r="A289" s="80">
        <v>6</v>
      </c>
      <c r="B289" s="136">
        <v>1258</v>
      </c>
      <c r="C289" s="112" t="s">
        <v>469</v>
      </c>
      <c r="D289" s="129">
        <v>3636</v>
      </c>
      <c r="E289" s="112" t="s">
        <v>79</v>
      </c>
      <c r="F289" s="83">
        <v>1000</v>
      </c>
      <c r="G289" s="82">
        <v>1000</v>
      </c>
      <c r="H289" s="96">
        <v>1200</v>
      </c>
      <c r="I289" s="96"/>
      <c r="J289" s="73">
        <f t="shared" si="9"/>
        <v>1200</v>
      </c>
      <c r="K289" s="66"/>
      <c r="L289" s="66"/>
      <c r="M289" s="66"/>
    </row>
    <row r="290" spans="1:13" outlineLevel="1">
      <c r="A290" s="80"/>
      <c r="B290" s="136"/>
      <c r="C290" s="112"/>
      <c r="D290" s="172" t="s">
        <v>470</v>
      </c>
      <c r="E290" s="112"/>
      <c r="F290" s="83"/>
      <c r="G290" s="82"/>
      <c r="H290" s="96">
        <f>SUBTOTAL(9,H283:H289)</f>
        <v>51778</v>
      </c>
      <c r="I290" s="96">
        <f>SUBTOTAL(9,I283:I289)</f>
        <v>230000</v>
      </c>
      <c r="J290" s="73">
        <f>SUBTOTAL(9,J283:J289)</f>
        <v>281778</v>
      </c>
      <c r="K290" s="66"/>
      <c r="L290" s="66"/>
      <c r="M290" s="66"/>
    </row>
    <row r="291" spans="1:13" outlineLevel="2">
      <c r="A291" s="80">
        <v>17</v>
      </c>
      <c r="B291" s="94">
        <v>1080</v>
      </c>
      <c r="C291" s="78" t="s">
        <v>471</v>
      </c>
      <c r="D291" s="94">
        <v>3639</v>
      </c>
      <c r="E291" s="143" t="s">
        <v>48</v>
      </c>
      <c r="F291" s="83">
        <v>5940</v>
      </c>
      <c r="G291" s="82">
        <v>4192</v>
      </c>
      <c r="H291" s="82">
        <f>3700+360</f>
        <v>4060</v>
      </c>
      <c r="I291" s="82">
        <v>1000</v>
      </c>
      <c r="J291" s="73">
        <f>+H291+I291</f>
        <v>5060</v>
      </c>
      <c r="K291" s="66"/>
      <c r="L291" s="66"/>
      <c r="M291" s="66"/>
    </row>
    <row r="292" spans="1:13" outlineLevel="2">
      <c r="A292" s="80">
        <v>17</v>
      </c>
      <c r="B292" s="94">
        <v>1081</v>
      </c>
      <c r="C292" s="78" t="s">
        <v>35</v>
      </c>
      <c r="D292" s="94">
        <v>3639</v>
      </c>
      <c r="E292" s="143" t="s">
        <v>48</v>
      </c>
      <c r="F292" s="83">
        <v>120</v>
      </c>
      <c r="G292" s="82">
        <v>328</v>
      </c>
      <c r="H292" s="82">
        <v>150</v>
      </c>
      <c r="I292" s="82"/>
      <c r="J292" s="73">
        <f>+H292+I292</f>
        <v>150</v>
      </c>
      <c r="K292" s="66"/>
      <c r="L292" s="66"/>
      <c r="M292" s="66"/>
    </row>
    <row r="293" spans="1:13" ht="26.4" outlineLevel="2">
      <c r="A293" s="321"/>
      <c r="B293" s="320"/>
      <c r="C293" s="319"/>
      <c r="D293" s="94">
        <v>3639</v>
      </c>
      <c r="E293" s="78" t="s">
        <v>472</v>
      </c>
      <c r="F293" s="83">
        <v>7500</v>
      </c>
      <c r="G293" s="82">
        <v>6690</v>
      </c>
      <c r="H293" s="82"/>
      <c r="I293" s="82">
        <v>35000</v>
      </c>
      <c r="J293" s="329">
        <f>+H293+I293</f>
        <v>35000</v>
      </c>
      <c r="K293" s="66"/>
      <c r="L293" s="66"/>
      <c r="M293" s="66"/>
    </row>
    <row r="294" spans="1:13" outlineLevel="2">
      <c r="A294" s="80">
        <v>17</v>
      </c>
      <c r="B294" s="79">
        <v>1394</v>
      </c>
      <c r="C294" s="78" t="s">
        <v>473</v>
      </c>
      <c r="D294" s="94">
        <v>3639</v>
      </c>
      <c r="E294" s="143" t="s">
        <v>48</v>
      </c>
      <c r="F294" s="83">
        <v>100</v>
      </c>
      <c r="G294" s="82">
        <v>326</v>
      </c>
      <c r="H294" s="82">
        <v>100</v>
      </c>
      <c r="I294" s="82"/>
      <c r="J294" s="73">
        <f>+H294+I294</f>
        <v>100</v>
      </c>
      <c r="K294" s="66"/>
      <c r="L294" s="66"/>
      <c r="M294" s="66"/>
    </row>
    <row r="295" spans="1:13" outlineLevel="2">
      <c r="A295" s="149">
        <v>17</v>
      </c>
      <c r="B295" s="79">
        <v>1474</v>
      </c>
      <c r="C295" s="148" t="s">
        <v>474</v>
      </c>
      <c r="D295" s="94">
        <v>3639</v>
      </c>
      <c r="E295" s="106" t="s">
        <v>48</v>
      </c>
      <c r="F295" s="83">
        <v>50</v>
      </c>
      <c r="G295" s="82">
        <v>50</v>
      </c>
      <c r="H295" s="147">
        <v>50</v>
      </c>
      <c r="I295" s="146"/>
      <c r="J295" s="73">
        <f>+H295+I295</f>
        <v>50</v>
      </c>
      <c r="K295" s="66"/>
      <c r="L295" s="66"/>
      <c r="M295" s="66"/>
    </row>
    <row r="296" spans="1:13" outlineLevel="1">
      <c r="A296" s="149"/>
      <c r="B296" s="79"/>
      <c r="C296" s="148"/>
      <c r="D296" s="183" t="s">
        <v>475</v>
      </c>
      <c r="E296" s="106"/>
      <c r="F296" s="83"/>
      <c r="G296" s="82"/>
      <c r="H296" s="147">
        <f>SUBTOTAL(9,H291:H295)</f>
        <v>4360</v>
      </c>
      <c r="I296" s="146">
        <f>SUBTOTAL(9,I291:I295)</f>
        <v>36000</v>
      </c>
      <c r="J296" s="73">
        <f>SUBTOTAL(9,J291:J295)</f>
        <v>40360</v>
      </c>
      <c r="K296" s="66"/>
      <c r="L296" s="66"/>
      <c r="M296" s="66"/>
    </row>
    <row r="297" spans="1:13" ht="26.4" outlineLevel="2">
      <c r="A297" s="80">
        <v>5</v>
      </c>
      <c r="B297" s="79">
        <v>1229</v>
      </c>
      <c r="C297" s="182" t="s">
        <v>476</v>
      </c>
      <c r="D297" s="79">
        <v>3680</v>
      </c>
      <c r="E297" s="78" t="s">
        <v>477</v>
      </c>
      <c r="F297" s="184">
        <v>800</v>
      </c>
      <c r="G297" s="82">
        <v>527</v>
      </c>
      <c r="H297" s="82">
        <v>900</v>
      </c>
      <c r="I297" s="82"/>
      <c r="J297" s="73">
        <f>+H297+I297</f>
        <v>900</v>
      </c>
      <c r="K297" s="66"/>
      <c r="L297" s="66"/>
      <c r="M297" s="66"/>
    </row>
    <row r="298" spans="1:13" outlineLevel="1">
      <c r="A298" s="149"/>
      <c r="B298" s="79"/>
      <c r="C298" s="186"/>
      <c r="D298" s="90" t="s">
        <v>478</v>
      </c>
      <c r="E298" s="78"/>
      <c r="F298" s="184"/>
      <c r="G298" s="82"/>
      <c r="H298" s="147">
        <f>SUBTOTAL(9,H297:H297)</f>
        <v>900</v>
      </c>
      <c r="I298" s="146">
        <f>SUBTOTAL(9,I297:I297)</f>
        <v>0</v>
      </c>
      <c r="J298" s="73">
        <f>SUBTOTAL(9,J297:J297)</f>
        <v>900</v>
      </c>
      <c r="K298" s="66"/>
      <c r="L298" s="66"/>
      <c r="M298" s="66"/>
    </row>
    <row r="299" spans="1:13" ht="26.4" outlineLevel="2">
      <c r="A299" s="149"/>
      <c r="B299" s="94"/>
      <c r="C299" s="153"/>
      <c r="D299" s="94">
        <v>3699</v>
      </c>
      <c r="E299" s="78" t="s">
        <v>479</v>
      </c>
      <c r="F299" s="83">
        <v>4550</v>
      </c>
      <c r="G299" s="82">
        <v>4550</v>
      </c>
      <c r="H299" s="147">
        <v>1054</v>
      </c>
      <c r="I299" s="146"/>
      <c r="J299" s="73">
        <f t="shared" ref="J299:J304" si="10">+H299+I299</f>
        <v>1054</v>
      </c>
      <c r="K299" s="66"/>
      <c r="L299" s="66"/>
      <c r="M299" s="66"/>
    </row>
    <row r="300" spans="1:13" ht="26.4" outlineLevel="2">
      <c r="A300" s="80">
        <v>5</v>
      </c>
      <c r="B300" s="79">
        <v>1091</v>
      </c>
      <c r="C300" s="182" t="s">
        <v>480</v>
      </c>
      <c r="D300" s="79">
        <v>3699</v>
      </c>
      <c r="E300" s="78" t="s">
        <v>479</v>
      </c>
      <c r="F300" s="184">
        <v>12100</v>
      </c>
      <c r="G300" s="82">
        <v>12100</v>
      </c>
      <c r="H300" s="82">
        <v>12100</v>
      </c>
      <c r="I300" s="82"/>
      <c r="J300" s="73">
        <f t="shared" si="10"/>
        <v>12100</v>
      </c>
      <c r="K300" s="66"/>
      <c r="L300" s="66"/>
      <c r="M300" s="66"/>
    </row>
    <row r="301" spans="1:13" ht="26.4" outlineLevel="2">
      <c r="A301" s="80">
        <v>5</v>
      </c>
      <c r="B301" s="79">
        <v>1232</v>
      </c>
      <c r="C301" s="182" t="s">
        <v>481</v>
      </c>
      <c r="D301" s="79">
        <v>3699</v>
      </c>
      <c r="E301" s="78" t="s">
        <v>479</v>
      </c>
      <c r="F301" s="184">
        <v>385</v>
      </c>
      <c r="G301" s="82">
        <v>255</v>
      </c>
      <c r="H301" s="82">
        <v>385</v>
      </c>
      <c r="I301" s="82"/>
      <c r="J301" s="73">
        <f t="shared" si="10"/>
        <v>385</v>
      </c>
      <c r="K301" s="66"/>
      <c r="L301" s="66"/>
      <c r="M301" s="66"/>
    </row>
    <row r="302" spans="1:13" ht="39.6" outlineLevel="2">
      <c r="A302" s="80">
        <v>5</v>
      </c>
      <c r="B302" s="79">
        <v>1251</v>
      </c>
      <c r="C302" s="182" t="s">
        <v>482</v>
      </c>
      <c r="D302" s="94">
        <v>3699</v>
      </c>
      <c r="E302" s="78" t="s">
        <v>479</v>
      </c>
      <c r="F302" s="83">
        <v>700</v>
      </c>
      <c r="G302" s="82">
        <v>1402</v>
      </c>
      <c r="H302" s="82">
        <v>300</v>
      </c>
      <c r="I302" s="82"/>
      <c r="J302" s="73">
        <f t="shared" si="10"/>
        <v>300</v>
      </c>
      <c r="K302" s="66"/>
      <c r="L302" s="66"/>
      <c r="M302" s="66"/>
    </row>
    <row r="303" spans="1:13" ht="26.4" outlineLevel="2">
      <c r="A303" s="80">
        <v>5</v>
      </c>
      <c r="B303" s="94">
        <v>1440</v>
      </c>
      <c r="C303" s="185" t="s">
        <v>483</v>
      </c>
      <c r="D303" s="94">
        <v>3699</v>
      </c>
      <c r="E303" s="78" t="s">
        <v>479</v>
      </c>
      <c r="F303" s="83">
        <v>1100</v>
      </c>
      <c r="G303" s="82">
        <v>1230</v>
      </c>
      <c r="H303" s="82">
        <v>1100</v>
      </c>
      <c r="I303" s="82"/>
      <c r="J303" s="73">
        <f t="shared" si="10"/>
        <v>1100</v>
      </c>
      <c r="K303" s="66"/>
      <c r="L303" s="66"/>
      <c r="M303" s="66"/>
    </row>
    <row r="304" spans="1:13" ht="26.4" outlineLevel="2">
      <c r="A304" s="80">
        <v>5</v>
      </c>
      <c r="B304" s="109">
        <v>1514</v>
      </c>
      <c r="C304" s="182" t="s">
        <v>484</v>
      </c>
      <c r="D304" s="109">
        <v>3699</v>
      </c>
      <c r="E304" s="244" t="s">
        <v>479</v>
      </c>
      <c r="F304" s="83">
        <v>800</v>
      </c>
      <c r="G304" s="82">
        <v>1305</v>
      </c>
      <c r="H304" s="82">
        <v>520</v>
      </c>
      <c r="I304" s="82"/>
      <c r="J304" s="73">
        <f t="shared" si="10"/>
        <v>520</v>
      </c>
      <c r="K304" s="66"/>
      <c r="L304" s="66"/>
      <c r="M304" s="66"/>
    </row>
    <row r="305" spans="1:13" outlineLevel="1">
      <c r="A305" s="80"/>
      <c r="B305" s="109"/>
      <c r="C305" s="182"/>
      <c r="D305" s="216" t="s">
        <v>485</v>
      </c>
      <c r="E305" s="244"/>
      <c r="F305" s="83"/>
      <c r="G305" s="82"/>
      <c r="H305" s="82">
        <f>SUBTOTAL(9,H299:H304)</f>
        <v>15459</v>
      </c>
      <c r="I305" s="82">
        <f>SUBTOTAL(9,I299:I304)</f>
        <v>0</v>
      </c>
      <c r="J305" s="73">
        <f>SUBTOTAL(9,J299:J304)</f>
        <v>15459</v>
      </c>
      <c r="K305" s="66"/>
      <c r="L305" s="66"/>
      <c r="M305" s="66"/>
    </row>
    <row r="306" spans="1:13" outlineLevel="2">
      <c r="A306" s="80">
        <v>6</v>
      </c>
      <c r="B306" s="152">
        <v>1093</v>
      </c>
      <c r="C306" s="177" t="s">
        <v>486</v>
      </c>
      <c r="D306" s="152">
        <v>3716</v>
      </c>
      <c r="E306" s="177" t="s">
        <v>487</v>
      </c>
      <c r="F306" s="83">
        <v>50</v>
      </c>
      <c r="G306" s="82">
        <v>50</v>
      </c>
      <c r="H306" s="82">
        <v>250</v>
      </c>
      <c r="I306" s="96"/>
      <c r="J306" s="73">
        <f>+H306+I306</f>
        <v>250</v>
      </c>
      <c r="K306" s="66"/>
      <c r="L306" s="66"/>
      <c r="M306" s="66"/>
    </row>
    <row r="307" spans="1:13" outlineLevel="2">
      <c r="A307" s="80">
        <v>6</v>
      </c>
      <c r="B307" s="152">
        <v>1273</v>
      </c>
      <c r="C307" s="177" t="s">
        <v>488</v>
      </c>
      <c r="D307" s="152">
        <v>3716</v>
      </c>
      <c r="E307" s="177" t="s">
        <v>487</v>
      </c>
      <c r="F307" s="83">
        <v>1000</v>
      </c>
      <c r="G307" s="82">
        <v>1000</v>
      </c>
      <c r="H307" s="82">
        <v>1000</v>
      </c>
      <c r="I307" s="96"/>
      <c r="J307" s="73">
        <f>+H307+I307</f>
        <v>1000</v>
      </c>
      <c r="K307" s="66"/>
      <c r="L307" s="66"/>
      <c r="M307" s="66"/>
    </row>
    <row r="308" spans="1:13" outlineLevel="1">
      <c r="A308" s="80"/>
      <c r="B308" s="152"/>
      <c r="C308" s="177"/>
      <c r="D308" s="157" t="s">
        <v>489</v>
      </c>
      <c r="E308" s="177"/>
      <c r="F308" s="83"/>
      <c r="G308" s="82"/>
      <c r="H308" s="82">
        <f>SUBTOTAL(9,H306:H307)</f>
        <v>1250</v>
      </c>
      <c r="I308" s="96">
        <f>SUBTOTAL(9,I306:I307)</f>
        <v>0</v>
      </c>
      <c r="J308" s="73">
        <f>SUBTOTAL(9,J306:J307)</f>
        <v>1250</v>
      </c>
      <c r="K308" s="66"/>
      <c r="L308" s="66"/>
      <c r="M308" s="66"/>
    </row>
    <row r="309" spans="1:13" outlineLevel="2">
      <c r="A309" s="80">
        <v>6</v>
      </c>
      <c r="B309" s="152">
        <v>1094</v>
      </c>
      <c r="C309" s="177" t="s">
        <v>490</v>
      </c>
      <c r="D309" s="152">
        <v>3724</v>
      </c>
      <c r="E309" s="177" t="s">
        <v>491</v>
      </c>
      <c r="F309" s="83">
        <v>50</v>
      </c>
      <c r="G309" s="82">
        <v>50</v>
      </c>
      <c r="H309" s="82">
        <v>50</v>
      </c>
      <c r="I309" s="96"/>
      <c r="J309" s="73">
        <f>+H309+I309</f>
        <v>50</v>
      </c>
      <c r="K309" s="66"/>
      <c r="L309" s="66"/>
      <c r="M309" s="66"/>
    </row>
    <row r="310" spans="1:13" outlineLevel="1">
      <c r="A310" s="80"/>
      <c r="B310" s="152"/>
      <c r="C310" s="177"/>
      <c r="D310" s="157" t="s">
        <v>492</v>
      </c>
      <c r="E310" s="177"/>
      <c r="F310" s="83"/>
      <c r="G310" s="82"/>
      <c r="H310" s="82">
        <f>SUBTOTAL(9,H309:H309)</f>
        <v>50</v>
      </c>
      <c r="I310" s="96">
        <f>SUBTOTAL(9,I309:I309)</f>
        <v>0</v>
      </c>
      <c r="J310" s="73">
        <f>SUBTOTAL(9,J309:J309)</f>
        <v>50</v>
      </c>
      <c r="K310" s="66"/>
      <c r="L310" s="66"/>
      <c r="M310" s="66"/>
    </row>
    <row r="311" spans="1:13" ht="26.4" outlineLevel="2">
      <c r="A311" s="80">
        <v>6</v>
      </c>
      <c r="B311" s="152">
        <v>1095</v>
      </c>
      <c r="C311" s="112" t="s">
        <v>493</v>
      </c>
      <c r="D311" s="152">
        <v>3728</v>
      </c>
      <c r="E311" s="177" t="s">
        <v>494</v>
      </c>
      <c r="F311" s="83">
        <v>1450</v>
      </c>
      <c r="G311" s="82">
        <v>911</v>
      </c>
      <c r="H311" s="96">
        <v>1400</v>
      </c>
      <c r="I311" s="96"/>
      <c r="J311" s="73">
        <f>+H311+I311</f>
        <v>1400</v>
      </c>
      <c r="K311" s="66"/>
      <c r="L311" s="66"/>
      <c r="M311" s="66"/>
    </row>
    <row r="312" spans="1:13" outlineLevel="1">
      <c r="A312" s="80"/>
      <c r="B312" s="152"/>
      <c r="C312" s="112"/>
      <c r="D312" s="157" t="s">
        <v>495</v>
      </c>
      <c r="E312" s="177"/>
      <c r="F312" s="83"/>
      <c r="G312" s="82"/>
      <c r="H312" s="96">
        <f>SUBTOTAL(9,H311:H311)</f>
        <v>1400</v>
      </c>
      <c r="I312" s="96">
        <f>SUBTOTAL(9,I311:I311)</f>
        <v>0</v>
      </c>
      <c r="J312" s="73">
        <f>SUBTOTAL(9,J311:J311)</f>
        <v>1400</v>
      </c>
      <c r="K312" s="66"/>
      <c r="L312" s="66"/>
      <c r="M312" s="66"/>
    </row>
    <row r="313" spans="1:13" ht="26.4" outlineLevel="2">
      <c r="A313" s="80">
        <v>6</v>
      </c>
      <c r="B313" s="152">
        <v>1200</v>
      </c>
      <c r="C313" s="177" t="s">
        <v>496</v>
      </c>
      <c r="D313" s="152">
        <v>3732</v>
      </c>
      <c r="E313" s="177" t="s">
        <v>497</v>
      </c>
      <c r="F313" s="83">
        <v>10000</v>
      </c>
      <c r="G313" s="82">
        <v>10000</v>
      </c>
      <c r="H313" s="82">
        <v>10000</v>
      </c>
      <c r="I313" s="96"/>
      <c r="J313" s="73">
        <f>+H313+I313</f>
        <v>10000</v>
      </c>
      <c r="K313" s="66"/>
      <c r="L313" s="66"/>
      <c r="M313" s="66"/>
    </row>
    <row r="314" spans="1:13" outlineLevel="1">
      <c r="A314" s="80"/>
      <c r="B314" s="152"/>
      <c r="C314" s="177"/>
      <c r="D314" s="157" t="s">
        <v>498</v>
      </c>
      <c r="E314" s="177"/>
      <c r="F314" s="83"/>
      <c r="G314" s="82"/>
      <c r="H314" s="82">
        <f>SUBTOTAL(9,H313:H313)</f>
        <v>10000</v>
      </c>
      <c r="I314" s="96">
        <f>SUBTOTAL(9,I313:I313)</f>
        <v>0</v>
      </c>
      <c r="J314" s="73">
        <f>SUBTOTAL(9,J313:J313)</f>
        <v>10000</v>
      </c>
      <c r="K314" s="66"/>
      <c r="L314" s="66"/>
      <c r="M314" s="66"/>
    </row>
    <row r="315" spans="1:13" outlineLevel="2">
      <c r="A315" s="80">
        <v>6</v>
      </c>
      <c r="B315" s="152">
        <v>1097</v>
      </c>
      <c r="C315" s="177" t="s">
        <v>499</v>
      </c>
      <c r="D315" s="152">
        <v>3741</v>
      </c>
      <c r="E315" s="177" t="s">
        <v>500</v>
      </c>
      <c r="F315" s="83">
        <v>700</v>
      </c>
      <c r="G315" s="82">
        <v>411</v>
      </c>
      <c r="H315" s="82">
        <v>700</v>
      </c>
      <c r="I315" s="96"/>
      <c r="J315" s="73">
        <f>+H315+I315</f>
        <v>700</v>
      </c>
      <c r="K315" s="66"/>
      <c r="L315" s="66"/>
      <c r="M315" s="66"/>
    </row>
    <row r="316" spans="1:13" outlineLevel="1">
      <c r="A316" s="80"/>
      <c r="B316" s="152"/>
      <c r="C316" s="177"/>
      <c r="D316" s="157" t="s">
        <v>501</v>
      </c>
      <c r="E316" s="177"/>
      <c r="F316" s="83"/>
      <c r="G316" s="82"/>
      <c r="H316" s="82">
        <f>SUBTOTAL(9,H315:H315)</f>
        <v>700</v>
      </c>
      <c r="I316" s="96">
        <f>SUBTOTAL(9,I315:I315)</f>
        <v>0</v>
      </c>
      <c r="J316" s="73">
        <f>SUBTOTAL(9,J315:J315)</f>
        <v>700</v>
      </c>
      <c r="K316" s="66"/>
      <c r="L316" s="66"/>
      <c r="M316" s="66"/>
    </row>
    <row r="317" spans="1:13" outlineLevel="2">
      <c r="A317" s="80">
        <v>6</v>
      </c>
      <c r="B317" s="152">
        <v>1099</v>
      </c>
      <c r="C317" s="177" t="s">
        <v>502</v>
      </c>
      <c r="D317" s="152">
        <v>3742</v>
      </c>
      <c r="E317" s="177" t="s">
        <v>503</v>
      </c>
      <c r="F317" s="83">
        <v>14000</v>
      </c>
      <c r="G317" s="82">
        <v>15489</v>
      </c>
      <c r="H317" s="82">
        <v>16000</v>
      </c>
      <c r="I317" s="96"/>
      <c r="J317" s="73">
        <f>+H317+I317</f>
        <v>16000</v>
      </c>
      <c r="K317" s="66"/>
      <c r="L317" s="66"/>
      <c r="M317" s="66"/>
    </row>
    <row r="318" spans="1:13" outlineLevel="1">
      <c r="A318" s="80"/>
      <c r="B318" s="152"/>
      <c r="C318" s="177"/>
      <c r="D318" s="157" t="s">
        <v>504</v>
      </c>
      <c r="E318" s="177"/>
      <c r="F318" s="83"/>
      <c r="G318" s="82"/>
      <c r="H318" s="82">
        <f>SUBTOTAL(9,H317:H317)</f>
        <v>16000</v>
      </c>
      <c r="I318" s="96">
        <f>SUBTOTAL(9,I317:I317)</f>
        <v>0</v>
      </c>
      <c r="J318" s="73">
        <f>SUBTOTAL(9,J317:J317)</f>
        <v>16000</v>
      </c>
      <c r="K318" s="66"/>
      <c r="L318" s="66"/>
      <c r="M318" s="66"/>
    </row>
    <row r="319" spans="1:13" outlineLevel="2">
      <c r="A319" s="80">
        <v>6</v>
      </c>
      <c r="B319" s="152">
        <v>1100</v>
      </c>
      <c r="C319" s="177" t="s">
        <v>505</v>
      </c>
      <c r="D319" s="152">
        <v>3769</v>
      </c>
      <c r="E319" s="177" t="s">
        <v>506</v>
      </c>
      <c r="F319" s="83">
        <v>400</v>
      </c>
      <c r="G319" s="82">
        <v>400</v>
      </c>
      <c r="H319" s="82">
        <v>400</v>
      </c>
      <c r="I319" s="96"/>
      <c r="J319" s="73">
        <f>+H319+I319</f>
        <v>400</v>
      </c>
      <c r="K319" s="66"/>
      <c r="L319" s="66"/>
      <c r="M319" s="66"/>
    </row>
    <row r="320" spans="1:13" outlineLevel="2">
      <c r="A320" s="80">
        <v>6</v>
      </c>
      <c r="B320" s="152">
        <v>1238</v>
      </c>
      <c r="C320" s="177" t="s">
        <v>507</v>
      </c>
      <c r="D320" s="152">
        <v>3769</v>
      </c>
      <c r="E320" s="177" t="s">
        <v>506</v>
      </c>
      <c r="F320" s="83">
        <v>200</v>
      </c>
      <c r="G320" s="82">
        <v>540</v>
      </c>
      <c r="H320" s="82">
        <v>800</v>
      </c>
      <c r="I320" s="96"/>
      <c r="J320" s="73">
        <f>+H320+I320</f>
        <v>800</v>
      </c>
      <c r="K320" s="66"/>
      <c r="L320" s="66"/>
      <c r="M320" s="66"/>
    </row>
    <row r="321" spans="1:13" outlineLevel="1">
      <c r="A321" s="80"/>
      <c r="B321" s="152"/>
      <c r="C321" s="177"/>
      <c r="D321" s="157" t="s">
        <v>508</v>
      </c>
      <c r="E321" s="137"/>
      <c r="F321" s="83"/>
      <c r="G321" s="82"/>
      <c r="H321" s="82">
        <f>SUBTOTAL(9,H319:H320)</f>
        <v>1200</v>
      </c>
      <c r="I321" s="96">
        <f>SUBTOTAL(9,I319:I320)</f>
        <v>0</v>
      </c>
      <c r="J321" s="73">
        <f>SUBTOTAL(9,J319:J320)</f>
        <v>1200</v>
      </c>
      <c r="K321" s="66"/>
      <c r="L321" s="66"/>
      <c r="M321" s="66"/>
    </row>
    <row r="322" spans="1:13" outlineLevel="2">
      <c r="A322" s="80">
        <v>6</v>
      </c>
      <c r="B322" s="152">
        <v>1102</v>
      </c>
      <c r="C322" s="177" t="s">
        <v>509</v>
      </c>
      <c r="D322" s="152">
        <v>3792</v>
      </c>
      <c r="E322" s="137" t="s">
        <v>510</v>
      </c>
      <c r="F322" s="83">
        <v>800</v>
      </c>
      <c r="G322" s="82">
        <v>251</v>
      </c>
      <c r="H322" s="82">
        <v>800</v>
      </c>
      <c r="I322" s="96"/>
      <c r="J322" s="73">
        <f>+H322+I322</f>
        <v>800</v>
      </c>
      <c r="K322" s="66"/>
      <c r="L322" s="66"/>
      <c r="M322" s="66"/>
    </row>
    <row r="323" spans="1:13" ht="26.4" outlineLevel="2">
      <c r="A323" s="80">
        <v>6</v>
      </c>
      <c r="B323" s="152">
        <v>1748</v>
      </c>
      <c r="C323" s="177" t="s">
        <v>511</v>
      </c>
      <c r="D323" s="152">
        <v>3792</v>
      </c>
      <c r="E323" s="137" t="s">
        <v>510</v>
      </c>
      <c r="F323" s="82">
        <v>1000</v>
      </c>
      <c r="G323" s="82">
        <v>1000</v>
      </c>
      <c r="H323" s="82">
        <v>1500</v>
      </c>
      <c r="I323" s="96"/>
      <c r="J323" s="73">
        <f>+H323+I323</f>
        <v>1500</v>
      </c>
      <c r="K323" s="66"/>
      <c r="L323" s="66"/>
      <c r="M323" s="66"/>
    </row>
    <row r="324" spans="1:13" outlineLevel="1">
      <c r="A324" s="80"/>
      <c r="B324" s="152"/>
      <c r="C324" s="177"/>
      <c r="D324" s="157" t="s">
        <v>512</v>
      </c>
      <c r="E324" s="137"/>
      <c r="F324" s="82"/>
      <c r="G324" s="82"/>
      <c r="H324" s="82">
        <f>SUBTOTAL(9,H322:H323)</f>
        <v>2300</v>
      </c>
      <c r="I324" s="96">
        <f>SUBTOTAL(9,I322:I323)</f>
        <v>0</v>
      </c>
      <c r="J324" s="73">
        <f>SUBTOTAL(9,J322:J323)</f>
        <v>2300</v>
      </c>
      <c r="K324" s="66"/>
      <c r="L324" s="66"/>
      <c r="M324" s="66"/>
    </row>
    <row r="325" spans="1:13" outlineLevel="2">
      <c r="A325" s="241"/>
      <c r="B325" s="77"/>
      <c r="C325" s="95"/>
      <c r="D325" s="86">
        <v>4339</v>
      </c>
      <c r="E325" s="76" t="s">
        <v>513</v>
      </c>
      <c r="F325" s="240"/>
      <c r="G325" s="87"/>
      <c r="H325" s="97">
        <v>200</v>
      </c>
      <c r="I325" s="97"/>
      <c r="J325" s="99">
        <f t="shared" ref="J325:J331" si="11">+H325+I325</f>
        <v>200</v>
      </c>
      <c r="K325" s="66"/>
      <c r="L325" s="66"/>
      <c r="M325" s="66"/>
    </row>
    <row r="326" spans="1:13" outlineLevel="2">
      <c r="A326" s="80">
        <v>20</v>
      </c>
      <c r="B326" s="79">
        <v>1104</v>
      </c>
      <c r="C326" s="78" t="s">
        <v>514</v>
      </c>
      <c r="D326" s="79">
        <v>4339</v>
      </c>
      <c r="E326" s="85" t="s">
        <v>513</v>
      </c>
      <c r="F326" s="97">
        <v>190</v>
      </c>
      <c r="G326" s="97">
        <v>190</v>
      </c>
      <c r="H326" s="97">
        <v>190</v>
      </c>
      <c r="I326" s="97"/>
      <c r="J326" s="99">
        <f t="shared" si="11"/>
        <v>190</v>
      </c>
      <c r="K326" s="66"/>
      <c r="L326" s="66"/>
      <c r="M326" s="66"/>
    </row>
    <row r="327" spans="1:13" ht="39.6" outlineLevel="2">
      <c r="A327" s="80">
        <v>20</v>
      </c>
      <c r="B327" s="79">
        <v>1164</v>
      </c>
      <c r="C327" s="78" t="s">
        <v>515</v>
      </c>
      <c r="D327" s="79">
        <v>4339</v>
      </c>
      <c r="E327" s="85" t="s">
        <v>513</v>
      </c>
      <c r="F327" s="97">
        <v>2000</v>
      </c>
      <c r="G327" s="97">
        <v>2000</v>
      </c>
      <c r="H327" s="97">
        <v>2000</v>
      </c>
      <c r="I327" s="97"/>
      <c r="J327" s="99">
        <f t="shared" si="11"/>
        <v>2000</v>
      </c>
      <c r="K327" s="66"/>
      <c r="L327" s="66"/>
      <c r="M327" s="66"/>
    </row>
    <row r="328" spans="1:13" outlineLevel="2">
      <c r="A328" s="80">
        <v>20</v>
      </c>
      <c r="B328" s="79">
        <v>1329</v>
      </c>
      <c r="C328" s="78" t="s">
        <v>516</v>
      </c>
      <c r="D328" s="79">
        <v>4339</v>
      </c>
      <c r="E328" s="85" t="s">
        <v>513</v>
      </c>
      <c r="F328" s="97">
        <v>1200</v>
      </c>
      <c r="G328" s="97">
        <v>1200</v>
      </c>
      <c r="H328" s="97">
        <v>1350</v>
      </c>
      <c r="I328" s="97"/>
      <c r="J328" s="99">
        <f t="shared" si="11"/>
        <v>1350</v>
      </c>
      <c r="K328" s="66"/>
      <c r="L328" s="66"/>
      <c r="M328" s="66"/>
    </row>
    <row r="329" spans="1:13" outlineLevel="2">
      <c r="A329" s="80">
        <v>20</v>
      </c>
      <c r="B329" s="79">
        <v>1386</v>
      </c>
      <c r="C329" s="78" t="s">
        <v>517</v>
      </c>
      <c r="D329" s="79">
        <v>4339</v>
      </c>
      <c r="E329" s="85" t="s">
        <v>513</v>
      </c>
      <c r="F329" s="97">
        <v>15</v>
      </c>
      <c r="G329" s="97">
        <v>15</v>
      </c>
      <c r="H329" s="97">
        <v>15</v>
      </c>
      <c r="I329" s="97"/>
      <c r="J329" s="99">
        <f t="shared" si="11"/>
        <v>15</v>
      </c>
      <c r="K329" s="66"/>
      <c r="L329" s="66"/>
      <c r="M329" s="66"/>
    </row>
    <row r="330" spans="1:13" outlineLevel="2">
      <c r="A330" s="80">
        <v>20</v>
      </c>
      <c r="B330" s="79">
        <v>1413</v>
      </c>
      <c r="C330" s="78" t="s">
        <v>518</v>
      </c>
      <c r="D330" s="79">
        <v>4339</v>
      </c>
      <c r="E330" s="85" t="s">
        <v>513</v>
      </c>
      <c r="F330" s="97">
        <v>3100</v>
      </c>
      <c r="G330" s="97">
        <v>1827</v>
      </c>
      <c r="H330" s="97">
        <v>2300</v>
      </c>
      <c r="I330" s="97"/>
      <c r="J330" s="99">
        <f t="shared" si="11"/>
        <v>2300</v>
      </c>
      <c r="K330" s="66"/>
      <c r="L330" s="66"/>
      <c r="M330" s="66"/>
    </row>
    <row r="331" spans="1:13" ht="26.4" outlineLevel="2">
      <c r="A331" s="80">
        <v>20</v>
      </c>
      <c r="B331" s="104">
        <v>1719</v>
      </c>
      <c r="C331" s="103" t="s">
        <v>519</v>
      </c>
      <c r="D331" s="197">
        <v>4339</v>
      </c>
      <c r="E331" s="85" t="s">
        <v>513</v>
      </c>
      <c r="F331" s="242">
        <v>3000</v>
      </c>
      <c r="G331" s="97">
        <v>3000</v>
      </c>
      <c r="H331" s="97">
        <v>3000</v>
      </c>
      <c r="I331" s="97"/>
      <c r="J331" s="99">
        <f t="shared" si="11"/>
        <v>3000</v>
      </c>
      <c r="K331" s="66"/>
      <c r="L331" s="66"/>
      <c r="M331" s="66"/>
    </row>
    <row r="332" spans="1:13" outlineLevel="1">
      <c r="A332" s="80"/>
      <c r="B332" s="104"/>
      <c r="C332" s="103"/>
      <c r="D332" s="243" t="s">
        <v>520</v>
      </c>
      <c r="E332" s="85"/>
      <c r="F332" s="242"/>
      <c r="G332" s="97"/>
      <c r="H332" s="97">
        <f>SUBTOTAL(9,H325:H331)</f>
        <v>9055</v>
      </c>
      <c r="I332" s="97">
        <f>SUBTOTAL(9,I325:I331)</f>
        <v>0</v>
      </c>
      <c r="J332" s="99">
        <f>SUBTOTAL(9,J325:J331)</f>
        <v>9055</v>
      </c>
      <c r="K332" s="66"/>
      <c r="L332" s="66"/>
      <c r="M332" s="66"/>
    </row>
    <row r="333" spans="1:13" ht="26.4" outlineLevel="2">
      <c r="A333" s="241"/>
      <c r="B333" s="77"/>
      <c r="C333" s="95"/>
      <c r="D333" s="86">
        <v>4349</v>
      </c>
      <c r="E333" s="76" t="s">
        <v>521</v>
      </c>
      <c r="F333" s="240"/>
      <c r="G333" s="87"/>
      <c r="H333" s="97">
        <v>600</v>
      </c>
      <c r="I333" s="97"/>
      <c r="J333" s="99">
        <f>+H333+I333</f>
        <v>600</v>
      </c>
      <c r="K333" s="66"/>
      <c r="L333" s="66"/>
      <c r="M333" s="66"/>
    </row>
    <row r="334" spans="1:13" ht="26.4" outlineLevel="2">
      <c r="A334" s="80">
        <v>20</v>
      </c>
      <c r="B334" s="79">
        <v>1295</v>
      </c>
      <c r="C334" s="78" t="s">
        <v>522</v>
      </c>
      <c r="D334" s="79">
        <v>4349</v>
      </c>
      <c r="E334" s="85" t="s">
        <v>521</v>
      </c>
      <c r="F334" s="97">
        <v>300</v>
      </c>
      <c r="G334" s="97">
        <v>300</v>
      </c>
      <c r="H334" s="97">
        <v>300</v>
      </c>
      <c r="I334" s="97"/>
      <c r="J334" s="99">
        <f>+H334+I334</f>
        <v>300</v>
      </c>
      <c r="K334" s="66"/>
      <c r="L334" s="66"/>
      <c r="M334" s="66"/>
    </row>
    <row r="335" spans="1:13" ht="26.4" outlineLevel="2">
      <c r="A335" s="80">
        <v>20</v>
      </c>
      <c r="B335" s="79">
        <v>1296</v>
      </c>
      <c r="C335" s="78" t="s">
        <v>523</v>
      </c>
      <c r="D335" s="79">
        <v>4349</v>
      </c>
      <c r="E335" s="85" t="s">
        <v>521</v>
      </c>
      <c r="F335" s="97">
        <v>737</v>
      </c>
      <c r="G335" s="97">
        <v>737</v>
      </c>
      <c r="H335" s="97">
        <v>700</v>
      </c>
      <c r="I335" s="97"/>
      <c r="J335" s="99">
        <f>+H335+I335</f>
        <v>700</v>
      </c>
      <c r="K335" s="66"/>
      <c r="L335" s="66"/>
      <c r="M335" s="66"/>
    </row>
    <row r="336" spans="1:13" ht="26.4" outlineLevel="2">
      <c r="A336" s="80">
        <v>20</v>
      </c>
      <c r="B336" s="79">
        <v>1388</v>
      </c>
      <c r="C336" s="78" t="s">
        <v>524</v>
      </c>
      <c r="D336" s="79">
        <v>4349</v>
      </c>
      <c r="E336" s="85" t="s">
        <v>521</v>
      </c>
      <c r="F336" s="97">
        <v>500</v>
      </c>
      <c r="G336" s="97">
        <v>640</v>
      </c>
      <c r="H336" s="97">
        <v>500</v>
      </c>
      <c r="I336" s="97"/>
      <c r="J336" s="99">
        <f>+H336+I336</f>
        <v>500</v>
      </c>
      <c r="K336" s="66"/>
      <c r="L336" s="66"/>
      <c r="M336" s="66"/>
    </row>
    <row r="337" spans="1:13" outlineLevel="1">
      <c r="A337" s="80"/>
      <c r="B337" s="79"/>
      <c r="C337" s="78"/>
      <c r="D337" s="90" t="s">
        <v>525</v>
      </c>
      <c r="E337" s="85"/>
      <c r="F337" s="97"/>
      <c r="G337" s="97"/>
      <c r="H337" s="97">
        <f>SUBTOTAL(9,H333:H336)</f>
        <v>2100</v>
      </c>
      <c r="I337" s="242">
        <f>SUBTOTAL(9,I333:I336)</f>
        <v>0</v>
      </c>
      <c r="J337" s="99">
        <f>SUBTOTAL(9,J333:J336)</f>
        <v>2100</v>
      </c>
      <c r="K337" s="66"/>
      <c r="L337" s="66"/>
      <c r="M337" s="66"/>
    </row>
    <row r="338" spans="1:13" outlineLevel="2">
      <c r="A338" s="88"/>
      <c r="B338" s="77"/>
      <c r="C338" s="84"/>
      <c r="D338" s="79">
        <v>4350</v>
      </c>
      <c r="E338" s="85" t="s">
        <v>526</v>
      </c>
      <c r="F338" s="87"/>
      <c r="G338" s="87"/>
      <c r="H338" s="97">
        <v>4120</v>
      </c>
      <c r="I338" s="242"/>
      <c r="J338" s="99">
        <f>+H338+I338</f>
        <v>4120</v>
      </c>
      <c r="K338" s="66"/>
      <c r="L338" s="66"/>
      <c r="M338" s="66"/>
    </row>
    <row r="339" spans="1:13" outlineLevel="1">
      <c r="A339" s="88"/>
      <c r="B339" s="77"/>
      <c r="C339" s="84"/>
      <c r="D339" s="90" t="s">
        <v>527</v>
      </c>
      <c r="E339" s="85"/>
      <c r="F339" s="87"/>
      <c r="G339" s="87"/>
      <c r="H339" s="97">
        <f>SUBTOTAL(9,H338:H338)</f>
        <v>4120</v>
      </c>
      <c r="I339" s="242">
        <f>SUBTOTAL(9,I338:I338)</f>
        <v>0</v>
      </c>
      <c r="J339" s="99">
        <f>SUBTOTAL(9,J338:J338)</f>
        <v>4120</v>
      </c>
      <c r="K339" s="66"/>
      <c r="L339" s="66"/>
      <c r="M339" s="66"/>
    </row>
    <row r="340" spans="1:13" ht="26.4" outlineLevel="2">
      <c r="A340" s="88"/>
      <c r="B340" s="77"/>
      <c r="C340" s="84"/>
      <c r="D340" s="79">
        <v>4351</v>
      </c>
      <c r="E340" s="85" t="s">
        <v>528</v>
      </c>
      <c r="F340" s="87"/>
      <c r="G340" s="87"/>
      <c r="H340" s="97">
        <v>121</v>
      </c>
      <c r="I340" s="97"/>
      <c r="J340" s="99">
        <f>+H340+I340</f>
        <v>121</v>
      </c>
      <c r="K340" s="66"/>
      <c r="L340" s="66"/>
      <c r="M340" s="66"/>
    </row>
    <row r="341" spans="1:13" outlineLevel="1">
      <c r="A341" s="88"/>
      <c r="B341" s="77"/>
      <c r="C341" s="84"/>
      <c r="D341" s="90" t="s">
        <v>529</v>
      </c>
      <c r="E341" s="85"/>
      <c r="F341" s="87"/>
      <c r="G341" s="87"/>
      <c r="H341" s="97">
        <f>SUBTOTAL(9,H340:H340)</f>
        <v>121</v>
      </c>
      <c r="I341" s="97">
        <f>SUBTOTAL(9,I340:I340)</f>
        <v>0</v>
      </c>
      <c r="J341" s="99">
        <f>SUBTOTAL(9,J340:J340)</f>
        <v>121</v>
      </c>
      <c r="K341" s="66"/>
      <c r="L341" s="66"/>
      <c r="M341" s="66"/>
    </row>
    <row r="342" spans="1:13" outlineLevel="2">
      <c r="A342" s="241"/>
      <c r="B342" s="77"/>
      <c r="C342" s="95"/>
      <c r="D342" s="86">
        <v>4354</v>
      </c>
      <c r="E342" s="76" t="s">
        <v>530</v>
      </c>
      <c r="F342" s="240"/>
      <c r="G342" s="87"/>
      <c r="H342" s="97"/>
      <c r="I342" s="97">
        <v>85</v>
      </c>
      <c r="J342" s="99">
        <f>+H342+I342</f>
        <v>85</v>
      </c>
      <c r="K342" s="66"/>
      <c r="L342" s="66"/>
      <c r="M342" s="66"/>
    </row>
    <row r="343" spans="1:13" outlineLevel="1">
      <c r="A343" s="241"/>
      <c r="B343" s="77"/>
      <c r="C343" s="95"/>
      <c r="D343" s="183" t="s">
        <v>531</v>
      </c>
      <c r="E343" s="76"/>
      <c r="F343" s="240"/>
      <c r="G343" s="87"/>
      <c r="H343" s="97">
        <f>SUBTOTAL(9,H342:H342)</f>
        <v>0</v>
      </c>
      <c r="I343" s="97">
        <f>SUBTOTAL(9,I342:I342)</f>
        <v>85</v>
      </c>
      <c r="J343" s="99">
        <f>SUBTOTAL(9,J342:J342)</f>
        <v>85</v>
      </c>
      <c r="K343" s="66"/>
      <c r="L343" s="66"/>
      <c r="M343" s="66"/>
    </row>
    <row r="344" spans="1:13" outlineLevel="2">
      <c r="A344" s="241"/>
      <c r="B344" s="77"/>
      <c r="C344" s="95"/>
      <c r="D344" s="86">
        <v>4356</v>
      </c>
      <c r="E344" s="76" t="s">
        <v>532</v>
      </c>
      <c r="F344" s="240"/>
      <c r="G344" s="87"/>
      <c r="H344" s="97">
        <v>115</v>
      </c>
      <c r="I344" s="97"/>
      <c r="J344" s="99">
        <f>+H344+I344</f>
        <v>115</v>
      </c>
      <c r="K344" s="66"/>
      <c r="L344" s="66"/>
      <c r="M344" s="66"/>
    </row>
    <row r="345" spans="1:13" outlineLevel="1">
      <c r="A345" s="241"/>
      <c r="B345" s="77"/>
      <c r="C345" s="95"/>
      <c r="D345" s="183" t="s">
        <v>533</v>
      </c>
      <c r="E345" s="76"/>
      <c r="F345" s="240"/>
      <c r="G345" s="87"/>
      <c r="H345" s="97">
        <f>SUBTOTAL(9,H344:H344)</f>
        <v>115</v>
      </c>
      <c r="I345" s="97">
        <f>SUBTOTAL(9,I344:I344)</f>
        <v>0</v>
      </c>
      <c r="J345" s="99">
        <f>SUBTOTAL(9,J344:J344)</f>
        <v>115</v>
      </c>
      <c r="K345" s="66"/>
      <c r="L345" s="66"/>
      <c r="M345" s="66"/>
    </row>
    <row r="346" spans="1:13" ht="26.4" outlineLevel="2">
      <c r="A346" s="80">
        <v>20</v>
      </c>
      <c r="B346" s="79" t="s">
        <v>256</v>
      </c>
      <c r="C346" s="78" t="s">
        <v>534</v>
      </c>
      <c r="D346" s="79">
        <v>4357</v>
      </c>
      <c r="E346" s="85" t="s">
        <v>535</v>
      </c>
      <c r="F346" s="97">
        <v>32802</v>
      </c>
      <c r="G346" s="97">
        <v>32802</v>
      </c>
      <c r="H346" s="97">
        <v>34163</v>
      </c>
      <c r="I346" s="97"/>
      <c r="J346" s="99">
        <f t="shared" ref="J346:J355" si="12">+H346+I346</f>
        <v>34163</v>
      </c>
      <c r="K346" s="66"/>
      <c r="L346" s="66"/>
      <c r="M346" s="66"/>
    </row>
    <row r="347" spans="1:13" ht="52.8" outlineLevel="2">
      <c r="A347" s="80">
        <v>20</v>
      </c>
      <c r="B347" s="79">
        <v>9223</v>
      </c>
      <c r="C347" s="78" t="s">
        <v>536</v>
      </c>
      <c r="D347" s="79">
        <v>4357</v>
      </c>
      <c r="E347" s="85" t="s">
        <v>535</v>
      </c>
      <c r="F347" s="97">
        <v>450</v>
      </c>
      <c r="G347" s="97">
        <v>450</v>
      </c>
      <c r="H347" s="97">
        <v>450</v>
      </c>
      <c r="I347" s="97"/>
      <c r="J347" s="99">
        <f t="shared" si="12"/>
        <v>450</v>
      </c>
      <c r="K347" s="66"/>
      <c r="L347" s="66"/>
      <c r="M347" s="66"/>
    </row>
    <row r="348" spans="1:13" ht="52.8" outlineLevel="2">
      <c r="A348" s="80">
        <v>20</v>
      </c>
      <c r="B348" s="79">
        <v>9224</v>
      </c>
      <c r="C348" s="78" t="s">
        <v>537</v>
      </c>
      <c r="D348" s="79">
        <v>4357</v>
      </c>
      <c r="E348" s="85" t="s">
        <v>535</v>
      </c>
      <c r="F348" s="97">
        <v>3</v>
      </c>
      <c r="G348" s="97">
        <v>3</v>
      </c>
      <c r="H348" s="97">
        <v>3</v>
      </c>
      <c r="I348" s="97"/>
      <c r="J348" s="99">
        <f t="shared" si="12"/>
        <v>3</v>
      </c>
      <c r="K348" s="66"/>
      <c r="L348" s="66"/>
      <c r="M348" s="66"/>
    </row>
    <row r="349" spans="1:13" ht="26.4" outlineLevel="2">
      <c r="A349" s="80">
        <v>20</v>
      </c>
      <c r="B349" s="79">
        <v>9225</v>
      </c>
      <c r="C349" s="78" t="s">
        <v>538</v>
      </c>
      <c r="D349" s="79">
        <v>4357</v>
      </c>
      <c r="E349" s="85" t="s">
        <v>535</v>
      </c>
      <c r="F349" s="97">
        <v>1059</v>
      </c>
      <c r="G349" s="97">
        <v>1059</v>
      </c>
      <c r="H349" s="97">
        <v>2130</v>
      </c>
      <c r="I349" s="97"/>
      <c r="J349" s="99">
        <f t="shared" si="12"/>
        <v>2130</v>
      </c>
      <c r="K349" s="66"/>
      <c r="L349" s="66"/>
      <c r="M349" s="66"/>
    </row>
    <row r="350" spans="1:13" ht="26.4" outlineLevel="2">
      <c r="A350" s="80">
        <v>20</v>
      </c>
      <c r="B350" s="79">
        <v>1302</v>
      </c>
      <c r="C350" s="78" t="s">
        <v>539</v>
      </c>
      <c r="D350" s="79">
        <v>4357</v>
      </c>
      <c r="E350" s="85" t="s">
        <v>535</v>
      </c>
      <c r="F350" s="97">
        <v>666</v>
      </c>
      <c r="G350" s="97">
        <v>666</v>
      </c>
      <c r="H350" s="97">
        <v>303</v>
      </c>
      <c r="I350" s="97"/>
      <c r="J350" s="99">
        <f t="shared" si="12"/>
        <v>303</v>
      </c>
      <c r="K350" s="66"/>
      <c r="L350" s="66"/>
      <c r="M350" s="66"/>
    </row>
    <row r="351" spans="1:13" ht="26.4" outlineLevel="2">
      <c r="A351" s="80">
        <v>20</v>
      </c>
      <c r="B351" s="79">
        <v>1609</v>
      </c>
      <c r="C351" s="78" t="s">
        <v>540</v>
      </c>
      <c r="D351" s="79">
        <v>4357</v>
      </c>
      <c r="E351" s="85" t="s">
        <v>535</v>
      </c>
      <c r="F351" s="97">
        <v>1500</v>
      </c>
      <c r="G351" s="97">
        <v>1500</v>
      </c>
      <c r="H351" s="97">
        <v>1500</v>
      </c>
      <c r="I351" s="97"/>
      <c r="J351" s="99">
        <f t="shared" si="12"/>
        <v>1500</v>
      </c>
      <c r="K351" s="66"/>
      <c r="L351" s="66"/>
      <c r="M351" s="66"/>
    </row>
    <row r="352" spans="1:13" ht="26.4" outlineLevel="2">
      <c r="A352" s="80">
        <v>20</v>
      </c>
      <c r="B352" s="79">
        <v>1633</v>
      </c>
      <c r="C352" s="78" t="s">
        <v>541</v>
      </c>
      <c r="D352" s="79">
        <v>4357</v>
      </c>
      <c r="E352" s="85" t="s">
        <v>535</v>
      </c>
      <c r="F352" s="97">
        <v>600</v>
      </c>
      <c r="G352" s="97">
        <v>65</v>
      </c>
      <c r="H352" s="97">
        <v>600</v>
      </c>
      <c r="I352" s="97"/>
      <c r="J352" s="99">
        <f t="shared" si="12"/>
        <v>600</v>
      </c>
      <c r="K352" s="66"/>
      <c r="L352" s="66"/>
      <c r="M352" s="66"/>
    </row>
    <row r="353" spans="1:13" ht="26.4" outlineLevel="2">
      <c r="A353" s="80">
        <v>20</v>
      </c>
      <c r="B353" s="79" t="s">
        <v>140</v>
      </c>
      <c r="C353" s="78" t="s">
        <v>542</v>
      </c>
      <c r="D353" s="79">
        <v>4357</v>
      </c>
      <c r="E353" s="85" t="s">
        <v>535</v>
      </c>
      <c r="F353" s="98"/>
      <c r="G353" s="97"/>
      <c r="H353" s="97">
        <v>500</v>
      </c>
      <c r="I353" s="97"/>
      <c r="J353" s="99">
        <f t="shared" si="12"/>
        <v>500</v>
      </c>
      <c r="K353" s="66"/>
      <c r="L353" s="66"/>
      <c r="M353" s="66"/>
    </row>
    <row r="354" spans="1:13" ht="52.8" outlineLevel="2">
      <c r="A354" s="88">
        <v>22</v>
      </c>
      <c r="B354" s="94" t="s">
        <v>140</v>
      </c>
      <c r="C354" s="95" t="s">
        <v>543</v>
      </c>
      <c r="D354" s="86">
        <v>4357</v>
      </c>
      <c r="E354" s="76" t="s">
        <v>544</v>
      </c>
      <c r="F354" s="82"/>
      <c r="G354" s="82"/>
      <c r="H354" s="82"/>
      <c r="I354" s="82">
        <v>7717</v>
      </c>
      <c r="J354" s="81">
        <f t="shared" si="12"/>
        <v>7717</v>
      </c>
      <c r="K354" s="66"/>
      <c r="L354" s="66"/>
      <c r="M354" s="66"/>
    </row>
    <row r="355" spans="1:13" ht="26.4" outlineLevel="2">
      <c r="A355" s="88">
        <v>22</v>
      </c>
      <c r="B355" s="94" t="s">
        <v>140</v>
      </c>
      <c r="C355" s="95" t="s">
        <v>545</v>
      </c>
      <c r="D355" s="86">
        <v>4357</v>
      </c>
      <c r="E355" s="76" t="s">
        <v>544</v>
      </c>
      <c r="F355" s="82"/>
      <c r="G355" s="82"/>
      <c r="H355" s="82"/>
      <c r="I355" s="82">
        <v>5000</v>
      </c>
      <c r="J355" s="81">
        <f t="shared" si="12"/>
        <v>5000</v>
      </c>
      <c r="K355" s="66"/>
      <c r="L355" s="66"/>
      <c r="M355" s="66"/>
    </row>
    <row r="356" spans="1:13" outlineLevel="1">
      <c r="A356" s="88"/>
      <c r="B356" s="94"/>
      <c r="C356" s="95"/>
      <c r="D356" s="183" t="s">
        <v>546</v>
      </c>
      <c r="E356" s="76"/>
      <c r="F356" s="82"/>
      <c r="G356" s="82"/>
      <c r="H356" s="82">
        <f>SUBTOTAL(9,H346:H355)</f>
        <v>39649</v>
      </c>
      <c r="I356" s="82">
        <f>SUBTOTAL(9,I346:I355)</f>
        <v>12717</v>
      </c>
      <c r="J356" s="81">
        <f>SUBTOTAL(9,J346:J355)</f>
        <v>52366</v>
      </c>
      <c r="K356" s="66"/>
      <c r="L356" s="66"/>
      <c r="M356" s="66"/>
    </row>
    <row r="357" spans="1:13" ht="26.4" outlineLevel="2">
      <c r="A357" s="241"/>
      <c r="B357" s="77"/>
      <c r="C357" s="95"/>
      <c r="D357" s="86">
        <v>4399</v>
      </c>
      <c r="E357" s="76" t="s">
        <v>547</v>
      </c>
      <c r="F357" s="240"/>
      <c r="G357" s="87"/>
      <c r="H357" s="97">
        <v>700</v>
      </c>
      <c r="I357" s="97">
        <v>250</v>
      </c>
      <c r="J357" s="99">
        <f t="shared" ref="J357:J365" si="13">+H357+I357</f>
        <v>950</v>
      </c>
      <c r="K357" s="66"/>
      <c r="L357" s="66"/>
      <c r="M357" s="66"/>
    </row>
    <row r="358" spans="1:13" ht="52.8" outlineLevel="2">
      <c r="A358" s="105">
        <v>20</v>
      </c>
      <c r="B358" s="104">
        <v>1105</v>
      </c>
      <c r="C358" s="103" t="s">
        <v>548</v>
      </c>
      <c r="D358" s="79">
        <v>4399</v>
      </c>
      <c r="E358" s="85" t="s">
        <v>547</v>
      </c>
      <c r="F358" s="97">
        <v>83410</v>
      </c>
      <c r="G358" s="97">
        <v>94070</v>
      </c>
      <c r="H358" s="97">
        <v>96000</v>
      </c>
      <c r="I358" s="97"/>
      <c r="J358" s="99">
        <f t="shared" si="13"/>
        <v>96000</v>
      </c>
      <c r="K358" s="66"/>
      <c r="L358" s="66"/>
      <c r="M358" s="66"/>
    </row>
    <row r="359" spans="1:13" ht="39.6" outlineLevel="2">
      <c r="A359" s="105">
        <v>20</v>
      </c>
      <c r="B359" s="104">
        <v>1105</v>
      </c>
      <c r="C359" s="103" t="s">
        <v>549</v>
      </c>
      <c r="D359" s="79">
        <v>4399</v>
      </c>
      <c r="E359" s="85" t="s">
        <v>547</v>
      </c>
      <c r="F359" s="107">
        <v>93760</v>
      </c>
      <c r="G359" s="97">
        <v>99399</v>
      </c>
      <c r="H359" s="97">
        <v>145000</v>
      </c>
      <c r="I359" s="97"/>
      <c r="J359" s="99">
        <f t="shared" si="13"/>
        <v>145000</v>
      </c>
      <c r="K359" s="66"/>
      <c r="L359" s="66"/>
      <c r="M359" s="66"/>
    </row>
    <row r="360" spans="1:13" ht="26.4" outlineLevel="2">
      <c r="A360" s="163">
        <v>20</v>
      </c>
      <c r="B360" s="162">
        <v>1294</v>
      </c>
      <c r="C360" s="161" t="s">
        <v>550</v>
      </c>
      <c r="D360" s="79">
        <v>4399</v>
      </c>
      <c r="E360" s="85" t="s">
        <v>547</v>
      </c>
      <c r="F360" s="239">
        <v>1000</v>
      </c>
      <c r="G360" s="97">
        <v>1000</v>
      </c>
      <c r="H360" s="97">
        <v>1500</v>
      </c>
      <c r="I360" s="97"/>
      <c r="J360" s="99">
        <f t="shared" si="13"/>
        <v>1500</v>
      </c>
      <c r="K360" s="66"/>
      <c r="L360" s="66"/>
      <c r="M360" s="66"/>
    </row>
    <row r="361" spans="1:13" ht="26.4" outlineLevel="2">
      <c r="A361" s="80">
        <v>20</v>
      </c>
      <c r="B361" s="79">
        <v>1297</v>
      </c>
      <c r="C361" s="78" t="s">
        <v>551</v>
      </c>
      <c r="D361" s="79">
        <v>4399</v>
      </c>
      <c r="E361" s="85" t="s">
        <v>547</v>
      </c>
      <c r="F361" s="97">
        <v>200</v>
      </c>
      <c r="G361" s="97">
        <v>200</v>
      </c>
      <c r="H361" s="97">
        <v>200</v>
      </c>
      <c r="I361" s="97"/>
      <c r="J361" s="99">
        <f t="shared" si="13"/>
        <v>200</v>
      </c>
      <c r="K361" s="66"/>
      <c r="L361" s="66"/>
      <c r="M361" s="66"/>
    </row>
    <row r="362" spans="1:13" ht="26.4" outlineLevel="2">
      <c r="A362" s="80">
        <v>20</v>
      </c>
      <c r="B362" s="79">
        <v>1636</v>
      </c>
      <c r="C362" s="78" t="s">
        <v>552</v>
      </c>
      <c r="D362" s="79">
        <v>4399</v>
      </c>
      <c r="E362" s="85" t="s">
        <v>547</v>
      </c>
      <c r="F362" s="97">
        <v>5</v>
      </c>
      <c r="G362" s="97">
        <v>5</v>
      </c>
      <c r="H362" s="97">
        <v>5</v>
      </c>
      <c r="I362" s="97"/>
      <c r="J362" s="99">
        <f t="shared" si="13"/>
        <v>5</v>
      </c>
      <c r="K362" s="66"/>
      <c r="L362" s="66"/>
      <c r="M362" s="66"/>
    </row>
    <row r="363" spans="1:13" ht="26.4" outlineLevel="2">
      <c r="A363" s="80">
        <v>20</v>
      </c>
      <c r="B363" s="79">
        <v>1774</v>
      </c>
      <c r="C363" s="78" t="s">
        <v>553</v>
      </c>
      <c r="D363" s="79">
        <v>4399</v>
      </c>
      <c r="E363" s="85" t="s">
        <v>547</v>
      </c>
      <c r="F363" s="97">
        <v>1000</v>
      </c>
      <c r="G363" s="97">
        <v>1150</v>
      </c>
      <c r="H363" s="97">
        <v>1000</v>
      </c>
      <c r="I363" s="97"/>
      <c r="J363" s="99">
        <f t="shared" si="13"/>
        <v>1000</v>
      </c>
      <c r="K363" s="66"/>
      <c r="L363" s="66"/>
      <c r="M363" s="66"/>
    </row>
    <row r="364" spans="1:13" ht="12.75" customHeight="1" outlineLevel="2">
      <c r="A364" s="105">
        <v>20</v>
      </c>
      <c r="B364" s="104">
        <v>1303</v>
      </c>
      <c r="C364" s="103" t="s">
        <v>554</v>
      </c>
      <c r="D364" s="79">
        <v>4399</v>
      </c>
      <c r="E364" s="85" t="s">
        <v>547</v>
      </c>
      <c r="F364" s="97"/>
      <c r="G364" s="97"/>
      <c r="H364" s="97">
        <v>1500</v>
      </c>
      <c r="I364" s="97"/>
      <c r="J364" s="238">
        <f t="shared" si="13"/>
        <v>1500</v>
      </c>
      <c r="K364" s="66"/>
      <c r="L364" s="66"/>
      <c r="M364" s="66"/>
    </row>
    <row r="365" spans="1:13" ht="26.4" outlineLevel="2">
      <c r="A365" s="163">
        <v>20</v>
      </c>
      <c r="B365" s="162" t="s">
        <v>140</v>
      </c>
      <c r="C365" s="161" t="s">
        <v>555</v>
      </c>
      <c r="D365" s="79">
        <v>4399</v>
      </c>
      <c r="E365" s="85" t="s">
        <v>547</v>
      </c>
      <c r="F365" s="98"/>
      <c r="G365" s="97"/>
      <c r="H365" s="97">
        <v>500</v>
      </c>
      <c r="I365" s="97"/>
      <c r="J365" s="237">
        <f t="shared" si="13"/>
        <v>500</v>
      </c>
      <c r="K365" s="66"/>
      <c r="L365" s="66"/>
      <c r="M365" s="66"/>
    </row>
    <row r="366" spans="1:13" outlineLevel="1">
      <c r="A366" s="163"/>
      <c r="B366" s="162"/>
      <c r="C366" s="161"/>
      <c r="D366" s="90" t="s">
        <v>556</v>
      </c>
      <c r="E366" s="85"/>
      <c r="F366" s="98"/>
      <c r="G366" s="97"/>
      <c r="H366" s="97">
        <f>SUBTOTAL(9,H357:H365)</f>
        <v>246405</v>
      </c>
      <c r="I366" s="97">
        <f>SUBTOTAL(9,I357:I365)</f>
        <v>250</v>
      </c>
      <c r="J366" s="237">
        <f>SUBTOTAL(9,J357:J365)</f>
        <v>246655</v>
      </c>
      <c r="K366" s="66"/>
      <c r="L366" s="66"/>
      <c r="M366" s="66"/>
    </row>
    <row r="367" spans="1:13" outlineLevel="2">
      <c r="A367" s="171">
        <v>2</v>
      </c>
      <c r="B367" s="190">
        <v>1107</v>
      </c>
      <c r="C367" s="101" t="s">
        <v>557</v>
      </c>
      <c r="D367" s="94">
        <v>5273</v>
      </c>
      <c r="E367" s="85" t="s">
        <v>558</v>
      </c>
      <c r="F367" s="187">
        <v>2000</v>
      </c>
      <c r="G367" s="82">
        <v>2670</v>
      </c>
      <c r="H367" s="82">
        <v>1000</v>
      </c>
      <c r="I367" s="82"/>
      <c r="J367" s="236">
        <f>+H367+I367</f>
        <v>1000</v>
      </c>
      <c r="K367" s="66"/>
      <c r="L367" s="66"/>
      <c r="M367" s="66"/>
    </row>
    <row r="368" spans="1:13" outlineLevel="1">
      <c r="A368" s="171"/>
      <c r="B368" s="190"/>
      <c r="C368" s="101"/>
      <c r="D368" s="183" t="s">
        <v>559</v>
      </c>
      <c r="E368" s="85"/>
      <c r="F368" s="187"/>
      <c r="G368" s="82"/>
      <c r="H368" s="82">
        <f>SUBTOTAL(9,H367:H367)</f>
        <v>1000</v>
      </c>
      <c r="I368" s="82">
        <f>SUBTOTAL(9,I367:I367)</f>
        <v>0</v>
      </c>
      <c r="J368" s="236">
        <f>SUBTOTAL(9,J367:J367)</f>
        <v>1000</v>
      </c>
      <c r="K368" s="66"/>
      <c r="L368" s="66"/>
      <c r="M368" s="66"/>
    </row>
    <row r="369" spans="1:13" outlineLevel="2">
      <c r="A369" s="114">
        <v>14</v>
      </c>
      <c r="B369" s="117">
        <v>1541</v>
      </c>
      <c r="C369" s="112" t="s">
        <v>560</v>
      </c>
      <c r="D369" s="120">
        <v>5311</v>
      </c>
      <c r="E369" s="116" t="s">
        <v>561</v>
      </c>
      <c r="F369" s="96">
        <v>15000</v>
      </c>
      <c r="G369" s="96">
        <v>4900</v>
      </c>
      <c r="H369" s="96"/>
      <c r="I369" s="119">
        <v>7500</v>
      </c>
      <c r="J369" s="118">
        <f>+H369+I369</f>
        <v>7500</v>
      </c>
      <c r="K369" s="66"/>
      <c r="L369" s="66"/>
      <c r="M369" s="66"/>
    </row>
    <row r="370" spans="1:13" outlineLevel="1">
      <c r="A370" s="114"/>
      <c r="B370" s="117"/>
      <c r="C370" s="112"/>
      <c r="D370" s="235" t="s">
        <v>562</v>
      </c>
      <c r="E370" s="116"/>
      <c r="F370" s="96"/>
      <c r="G370" s="96"/>
      <c r="H370" s="96">
        <f>SUBTOTAL(9,H369:H369)</f>
        <v>0</v>
      </c>
      <c r="I370" s="119">
        <f>SUBTOTAL(9,I369:I369)</f>
        <v>7500</v>
      </c>
      <c r="J370" s="118">
        <f>SUBTOTAL(9,J369:J369)</f>
        <v>7500</v>
      </c>
      <c r="K370" s="66"/>
      <c r="L370" s="66"/>
      <c r="M370" s="66"/>
    </row>
    <row r="371" spans="1:13" ht="26.4" outlineLevel="2">
      <c r="A371" s="80">
        <v>7</v>
      </c>
      <c r="B371" s="94">
        <v>1045</v>
      </c>
      <c r="C371" s="78" t="s">
        <v>563</v>
      </c>
      <c r="D371" s="94">
        <v>5399</v>
      </c>
      <c r="E371" s="85" t="s">
        <v>564</v>
      </c>
      <c r="F371" s="82">
        <v>500</v>
      </c>
      <c r="G371" s="82">
        <v>500</v>
      </c>
      <c r="H371" s="82">
        <v>500</v>
      </c>
      <c r="I371" s="82"/>
      <c r="J371" s="73">
        <f>+H371+I371</f>
        <v>500</v>
      </c>
      <c r="K371" s="66"/>
      <c r="L371" s="66"/>
      <c r="M371" s="66"/>
    </row>
    <row r="372" spans="1:13" outlineLevel="2">
      <c r="A372" s="80">
        <v>7</v>
      </c>
      <c r="B372" s="94">
        <v>1644</v>
      </c>
      <c r="C372" s="78" t="s">
        <v>565</v>
      </c>
      <c r="D372" s="94">
        <v>5399</v>
      </c>
      <c r="E372" s="85" t="s">
        <v>564</v>
      </c>
      <c r="F372" s="82">
        <v>1500</v>
      </c>
      <c r="G372" s="82">
        <v>1500</v>
      </c>
      <c r="H372" s="82">
        <v>1500</v>
      </c>
      <c r="I372" s="82"/>
      <c r="J372" s="73">
        <f>+H372+I372</f>
        <v>1500</v>
      </c>
      <c r="K372" s="66"/>
      <c r="L372" s="66"/>
      <c r="M372" s="66"/>
    </row>
    <row r="373" spans="1:13" outlineLevel="2">
      <c r="A373" s="80">
        <v>7</v>
      </c>
      <c r="B373" s="94">
        <v>1782</v>
      </c>
      <c r="C373" s="78" t="s">
        <v>566</v>
      </c>
      <c r="D373" s="94">
        <v>5399</v>
      </c>
      <c r="E373" s="85" t="s">
        <v>564</v>
      </c>
      <c r="F373" s="82">
        <v>500</v>
      </c>
      <c r="G373" s="82">
        <v>500</v>
      </c>
      <c r="H373" s="82">
        <v>500</v>
      </c>
      <c r="I373" s="82"/>
      <c r="J373" s="73">
        <f>+H373+I373</f>
        <v>500</v>
      </c>
      <c r="K373" s="66"/>
      <c r="L373" s="66"/>
      <c r="M373" s="66"/>
    </row>
    <row r="374" spans="1:13" outlineLevel="1">
      <c r="A374" s="80"/>
      <c r="B374" s="94"/>
      <c r="C374" s="78"/>
      <c r="D374" s="183" t="s">
        <v>567</v>
      </c>
      <c r="E374" s="85"/>
      <c r="F374" s="82"/>
      <c r="G374" s="82"/>
      <c r="H374" s="82">
        <f>SUBTOTAL(9,H371:H373)</f>
        <v>2500</v>
      </c>
      <c r="I374" s="82">
        <f>SUBTOTAL(9,I371:I373)</f>
        <v>0</v>
      </c>
      <c r="J374" s="73">
        <f>SUBTOTAL(9,J371:J373)</f>
        <v>2500</v>
      </c>
      <c r="K374" s="66"/>
      <c r="L374" s="66"/>
      <c r="M374" s="66"/>
    </row>
    <row r="375" spans="1:13" outlineLevel="2">
      <c r="A375" s="114"/>
      <c r="B375" s="117"/>
      <c r="C375" s="112"/>
      <c r="D375" s="120">
        <v>5511</v>
      </c>
      <c r="E375" s="116" t="s">
        <v>568</v>
      </c>
      <c r="F375" s="328"/>
      <c r="G375" s="96">
        <v>18980</v>
      </c>
      <c r="H375" s="96"/>
      <c r="I375" s="119">
        <v>7500</v>
      </c>
      <c r="J375" s="118">
        <f>+H375+I375</f>
        <v>7500</v>
      </c>
      <c r="K375" s="66"/>
      <c r="L375" s="66"/>
      <c r="M375" s="66"/>
    </row>
    <row r="376" spans="1:13" outlineLevel="1">
      <c r="A376" s="234"/>
      <c r="B376" s="233"/>
      <c r="C376" s="168"/>
      <c r="D376" s="235" t="s">
        <v>569</v>
      </c>
      <c r="E376" s="116"/>
      <c r="F376" s="328"/>
      <c r="G376" s="96"/>
      <c r="H376" s="96">
        <f>SUBTOTAL(9,H375:H375)</f>
        <v>0</v>
      </c>
      <c r="I376" s="119">
        <f>SUBTOTAL(9,I375:I375)</f>
        <v>7500</v>
      </c>
      <c r="J376" s="118">
        <f>SUBTOTAL(9,J375:J375)</f>
        <v>7500</v>
      </c>
      <c r="K376" s="66"/>
      <c r="L376" s="66"/>
      <c r="M376" s="66"/>
    </row>
    <row r="377" spans="1:13" ht="26.4" outlineLevel="2">
      <c r="A377" s="234">
        <v>14</v>
      </c>
      <c r="B377" s="233">
        <v>1108</v>
      </c>
      <c r="C377" s="168" t="s">
        <v>570</v>
      </c>
      <c r="D377" s="117">
        <v>5512</v>
      </c>
      <c r="E377" s="116" t="s">
        <v>84</v>
      </c>
      <c r="F377" s="96">
        <v>50000</v>
      </c>
      <c r="G377" s="96">
        <v>50000</v>
      </c>
      <c r="H377" s="96">
        <v>20000</v>
      </c>
      <c r="I377" s="96">
        <v>30000</v>
      </c>
      <c r="J377" s="110">
        <f>+H377+I377</f>
        <v>50000</v>
      </c>
      <c r="K377" s="66"/>
      <c r="L377" s="66"/>
      <c r="M377" s="66"/>
    </row>
    <row r="378" spans="1:13" ht="25.5" customHeight="1" outlineLevel="2">
      <c r="A378" s="126">
        <v>14</v>
      </c>
      <c r="B378" s="125">
        <v>1339</v>
      </c>
      <c r="C378" s="124" t="s">
        <v>571</v>
      </c>
      <c r="D378" s="117">
        <v>5512</v>
      </c>
      <c r="E378" s="116" t="s">
        <v>84</v>
      </c>
      <c r="F378" s="232"/>
      <c r="G378" s="173">
        <v>17330</v>
      </c>
      <c r="H378" s="96"/>
      <c r="I378" s="96">
        <v>21500</v>
      </c>
      <c r="J378" s="110">
        <f>+H378+I378</f>
        <v>21500</v>
      </c>
      <c r="K378" s="66"/>
      <c r="L378" s="66"/>
      <c r="M378" s="66"/>
    </row>
    <row r="379" spans="1:13" ht="25.5" customHeight="1" outlineLevel="1">
      <c r="A379" s="123"/>
      <c r="B379" s="122"/>
      <c r="C379" s="121"/>
      <c r="D379" s="217" t="s">
        <v>572</v>
      </c>
      <c r="E379" s="116"/>
      <c r="F379" s="231"/>
      <c r="G379" s="230"/>
      <c r="H379" s="96">
        <f>SUBTOTAL(9,H377:H378)</f>
        <v>20000</v>
      </c>
      <c r="I379" s="96">
        <f>SUBTOTAL(9,I377:I378)</f>
        <v>51500</v>
      </c>
      <c r="J379" s="110">
        <f>SUBTOTAL(9,J377:J378)</f>
        <v>71500</v>
      </c>
      <c r="K379" s="66"/>
      <c r="L379" s="66"/>
      <c r="M379" s="66"/>
    </row>
    <row r="380" spans="1:13" ht="26.4" outlineLevel="2">
      <c r="A380" s="171">
        <v>2</v>
      </c>
      <c r="B380" s="190">
        <v>1153</v>
      </c>
      <c r="C380" s="101" t="s">
        <v>573</v>
      </c>
      <c r="D380" s="94">
        <v>5599</v>
      </c>
      <c r="E380" s="85" t="s">
        <v>574</v>
      </c>
      <c r="F380" s="218">
        <v>11000</v>
      </c>
      <c r="G380" s="158">
        <v>10900</v>
      </c>
      <c r="H380" s="82">
        <v>2000</v>
      </c>
      <c r="I380" s="82">
        <v>1400</v>
      </c>
      <c r="J380" s="73">
        <f>+H380+I380</f>
        <v>3400</v>
      </c>
      <c r="K380" s="66"/>
      <c r="L380" s="66"/>
      <c r="M380" s="66"/>
    </row>
    <row r="381" spans="1:13" ht="26.4" outlineLevel="2">
      <c r="A381" s="114">
        <v>14</v>
      </c>
      <c r="B381" s="117">
        <v>1149</v>
      </c>
      <c r="C381" s="112" t="s">
        <v>575</v>
      </c>
      <c r="D381" s="117">
        <v>5599</v>
      </c>
      <c r="E381" s="116" t="s">
        <v>574</v>
      </c>
      <c r="F381" s="96">
        <v>2000</v>
      </c>
      <c r="G381" s="96">
        <v>2000</v>
      </c>
      <c r="H381" s="96">
        <v>1250</v>
      </c>
      <c r="I381" s="96">
        <v>1250</v>
      </c>
      <c r="J381" s="110">
        <f>+H381+I381</f>
        <v>2500</v>
      </c>
      <c r="K381" s="66"/>
      <c r="L381" s="66"/>
      <c r="M381" s="66"/>
    </row>
    <row r="382" spans="1:13" ht="26.4" outlineLevel="2">
      <c r="A382" s="114">
        <v>14</v>
      </c>
      <c r="B382" s="117">
        <v>1168</v>
      </c>
      <c r="C382" s="112" t="s">
        <v>576</v>
      </c>
      <c r="D382" s="117">
        <v>5599</v>
      </c>
      <c r="E382" s="116" t="s">
        <v>574</v>
      </c>
      <c r="F382" s="96">
        <v>1000</v>
      </c>
      <c r="G382" s="96">
        <v>1000</v>
      </c>
      <c r="H382" s="96">
        <v>1000</v>
      </c>
      <c r="I382" s="96"/>
      <c r="J382" s="110">
        <f>+H382+I382</f>
        <v>1000</v>
      </c>
      <c r="K382" s="66"/>
      <c r="L382" s="66"/>
      <c r="M382" s="66"/>
    </row>
    <row r="383" spans="1:13" outlineLevel="1">
      <c r="A383" s="114"/>
      <c r="B383" s="117"/>
      <c r="C383" s="112"/>
      <c r="D383" s="217" t="s">
        <v>577</v>
      </c>
      <c r="E383" s="116"/>
      <c r="F383" s="96"/>
      <c r="G383" s="96"/>
      <c r="H383" s="96">
        <f>SUBTOTAL(9,H380:H382)</f>
        <v>4250</v>
      </c>
      <c r="I383" s="96">
        <f>SUBTOTAL(9,I380:I382)</f>
        <v>2650</v>
      </c>
      <c r="J383" s="110">
        <f>SUBTOTAL(9,J380:J382)</f>
        <v>6900</v>
      </c>
      <c r="K383" s="66"/>
      <c r="L383" s="66"/>
      <c r="M383" s="66"/>
    </row>
    <row r="384" spans="1:13" outlineLevel="2">
      <c r="A384" s="80">
        <v>2</v>
      </c>
      <c r="B384" s="94">
        <v>1546</v>
      </c>
      <c r="C384" s="78" t="s">
        <v>578</v>
      </c>
      <c r="D384" s="94">
        <v>6113</v>
      </c>
      <c r="E384" s="85" t="s">
        <v>579</v>
      </c>
      <c r="F384" s="187">
        <v>1227</v>
      </c>
      <c r="G384" s="82">
        <v>1227</v>
      </c>
      <c r="H384" s="82">
        <v>1224</v>
      </c>
      <c r="I384" s="82"/>
      <c r="J384" s="73">
        <f t="shared" ref="J384:J390" si="14">+H384+I384</f>
        <v>1224</v>
      </c>
      <c r="K384" s="66"/>
      <c r="L384" s="66"/>
      <c r="M384" s="66"/>
    </row>
    <row r="385" spans="1:13" ht="12.75" customHeight="1" outlineLevel="2">
      <c r="A385" s="105">
        <v>2</v>
      </c>
      <c r="B385" s="166">
        <v>1547</v>
      </c>
      <c r="C385" s="196" t="s">
        <v>580</v>
      </c>
      <c r="D385" s="224">
        <v>6113</v>
      </c>
      <c r="E385" s="78" t="s">
        <v>579</v>
      </c>
      <c r="F385" s="229">
        <v>37690</v>
      </c>
      <c r="G385" s="174">
        <v>37690</v>
      </c>
      <c r="H385" s="82">
        <v>42185</v>
      </c>
      <c r="I385" s="82"/>
      <c r="J385" s="73">
        <f t="shared" si="14"/>
        <v>42185</v>
      </c>
      <c r="K385" s="66"/>
      <c r="L385" s="66"/>
      <c r="M385" s="66"/>
    </row>
    <row r="386" spans="1:13" outlineLevel="2">
      <c r="A386" s="163">
        <v>2</v>
      </c>
      <c r="B386" s="191">
        <v>1548</v>
      </c>
      <c r="C386" s="161" t="s">
        <v>581</v>
      </c>
      <c r="D386" s="224">
        <v>6113</v>
      </c>
      <c r="E386" s="78" t="s">
        <v>579</v>
      </c>
      <c r="F386" s="226">
        <v>1250</v>
      </c>
      <c r="G386" s="225">
        <v>1250</v>
      </c>
      <c r="H386" s="82">
        <v>2250</v>
      </c>
      <c r="I386" s="82"/>
      <c r="J386" s="73">
        <f t="shared" si="14"/>
        <v>2250</v>
      </c>
      <c r="K386" s="66"/>
      <c r="L386" s="66"/>
      <c r="M386" s="66"/>
    </row>
    <row r="387" spans="1:13" outlineLevel="2">
      <c r="A387" s="163">
        <v>2</v>
      </c>
      <c r="B387" s="191">
        <v>1549</v>
      </c>
      <c r="C387" s="228" t="s">
        <v>582</v>
      </c>
      <c r="D387" s="224">
        <v>6113</v>
      </c>
      <c r="E387" s="78" t="s">
        <v>579</v>
      </c>
      <c r="F387" s="226">
        <v>1200</v>
      </c>
      <c r="G387" s="225">
        <v>1000</v>
      </c>
      <c r="H387" s="82">
        <v>1200</v>
      </c>
      <c r="I387" s="82"/>
      <c r="J387" s="73">
        <f t="shared" si="14"/>
        <v>1200</v>
      </c>
      <c r="K387" s="66"/>
      <c r="L387" s="66"/>
      <c r="M387" s="66"/>
    </row>
    <row r="388" spans="1:13" outlineLevel="2">
      <c r="A388" s="163">
        <v>2</v>
      </c>
      <c r="B388" s="191">
        <v>1550</v>
      </c>
      <c r="C388" s="161" t="s">
        <v>583</v>
      </c>
      <c r="D388" s="224">
        <v>6113</v>
      </c>
      <c r="E388" s="78" t="s">
        <v>579</v>
      </c>
      <c r="F388" s="226">
        <v>7794</v>
      </c>
      <c r="G388" s="225">
        <v>7794</v>
      </c>
      <c r="H388" s="82">
        <v>8794</v>
      </c>
      <c r="I388" s="82"/>
      <c r="J388" s="73">
        <f t="shared" si="14"/>
        <v>8794</v>
      </c>
      <c r="K388" s="66"/>
      <c r="L388" s="66"/>
      <c r="M388" s="66"/>
    </row>
    <row r="389" spans="1:13" outlineLevel="2">
      <c r="A389" s="163">
        <v>2</v>
      </c>
      <c r="B389" s="191">
        <v>1551</v>
      </c>
      <c r="C389" s="161" t="s">
        <v>584</v>
      </c>
      <c r="D389" s="224">
        <v>6113</v>
      </c>
      <c r="E389" s="78" t="s">
        <v>579</v>
      </c>
      <c r="F389" s="226">
        <v>692</v>
      </c>
      <c r="G389" s="225">
        <v>892</v>
      </c>
      <c r="H389" s="82">
        <v>692</v>
      </c>
      <c r="I389" s="82"/>
      <c r="J389" s="73">
        <f t="shared" si="14"/>
        <v>692</v>
      </c>
      <c r="K389" s="66"/>
      <c r="L389" s="66"/>
      <c r="M389" s="66"/>
    </row>
    <row r="390" spans="1:13" outlineLevel="2">
      <c r="A390" s="163">
        <v>2</v>
      </c>
      <c r="B390" s="162">
        <v>1554</v>
      </c>
      <c r="C390" s="220" t="s">
        <v>585</v>
      </c>
      <c r="D390" s="224">
        <v>6113</v>
      </c>
      <c r="E390" s="78" t="s">
        <v>579</v>
      </c>
      <c r="F390" s="226">
        <v>3090</v>
      </c>
      <c r="G390" s="225">
        <v>3090</v>
      </c>
      <c r="H390" s="82">
        <v>1090</v>
      </c>
      <c r="I390" s="82"/>
      <c r="J390" s="73">
        <f t="shared" si="14"/>
        <v>1090</v>
      </c>
      <c r="K390" s="66"/>
      <c r="L390" s="66"/>
      <c r="M390" s="66"/>
    </row>
    <row r="391" spans="1:13" outlineLevel="1">
      <c r="A391" s="163"/>
      <c r="B391" s="162"/>
      <c r="C391" s="220"/>
      <c r="D391" s="227" t="s">
        <v>586</v>
      </c>
      <c r="E391" s="78"/>
      <c r="F391" s="226"/>
      <c r="G391" s="225"/>
      <c r="H391" s="82">
        <f>SUBTOTAL(9,H384:H390)</f>
        <v>57435</v>
      </c>
      <c r="I391" s="82">
        <f>SUBTOTAL(9,I384:I390)</f>
        <v>0</v>
      </c>
      <c r="J391" s="73">
        <f>SUBTOTAL(9,J384:J390)</f>
        <v>57435</v>
      </c>
      <c r="K391" s="66"/>
      <c r="L391" s="66"/>
      <c r="M391" s="66"/>
    </row>
    <row r="392" spans="1:13" outlineLevel="2">
      <c r="A392" s="171">
        <v>2</v>
      </c>
      <c r="B392" s="192">
        <v>1219</v>
      </c>
      <c r="C392" s="101" t="s">
        <v>587</v>
      </c>
      <c r="D392" s="224">
        <v>6172</v>
      </c>
      <c r="E392" s="78" t="s">
        <v>588</v>
      </c>
      <c r="F392" s="218">
        <v>7458</v>
      </c>
      <c r="G392" s="158">
        <v>7458</v>
      </c>
      <c r="H392" s="82">
        <v>7459</v>
      </c>
      <c r="I392" s="82"/>
      <c r="J392" s="73">
        <f t="shared" ref="J392:J403" si="15">+H392+I392</f>
        <v>7459</v>
      </c>
      <c r="K392" s="66"/>
      <c r="L392" s="66"/>
      <c r="M392" s="66"/>
    </row>
    <row r="393" spans="1:13" outlineLevel="2">
      <c r="A393" s="80">
        <v>2</v>
      </c>
      <c r="B393" s="79">
        <v>1335</v>
      </c>
      <c r="C393" s="132" t="s">
        <v>589</v>
      </c>
      <c r="D393" s="94">
        <v>6172</v>
      </c>
      <c r="E393" s="85" t="s">
        <v>590</v>
      </c>
      <c r="F393" s="187"/>
      <c r="G393" s="82">
        <v>12000</v>
      </c>
      <c r="H393" s="82">
        <v>3587</v>
      </c>
      <c r="I393" s="82">
        <v>1300</v>
      </c>
      <c r="J393" s="73">
        <f t="shared" si="15"/>
        <v>4887</v>
      </c>
      <c r="K393" s="66"/>
      <c r="L393" s="66"/>
      <c r="M393" s="66"/>
    </row>
    <row r="394" spans="1:13" outlineLevel="2">
      <c r="A394" s="221"/>
      <c r="B394" s="94"/>
      <c r="C394" s="223"/>
      <c r="D394" s="94">
        <v>6172</v>
      </c>
      <c r="E394" s="85" t="s">
        <v>588</v>
      </c>
      <c r="F394" s="187">
        <v>331566</v>
      </c>
      <c r="G394" s="82">
        <v>337960</v>
      </c>
      <c r="H394" s="82">
        <v>366270</v>
      </c>
      <c r="I394" s="82"/>
      <c r="J394" s="73">
        <f t="shared" si="15"/>
        <v>366270</v>
      </c>
      <c r="K394" s="66"/>
      <c r="L394" s="66"/>
      <c r="M394" s="66"/>
    </row>
    <row r="395" spans="1:13" outlineLevel="2">
      <c r="A395" s="221"/>
      <c r="B395" s="94"/>
      <c r="C395" s="78"/>
      <c r="D395" s="94">
        <v>6172</v>
      </c>
      <c r="E395" s="85" t="s">
        <v>588</v>
      </c>
      <c r="F395" s="187">
        <v>7578</v>
      </c>
      <c r="G395" s="82">
        <v>7578</v>
      </c>
      <c r="H395" s="82">
        <v>7578</v>
      </c>
      <c r="I395" s="82"/>
      <c r="J395" s="73">
        <f t="shared" si="15"/>
        <v>7578</v>
      </c>
      <c r="K395" s="66"/>
      <c r="L395" s="66"/>
      <c r="M395" s="66"/>
    </row>
    <row r="396" spans="1:13" outlineLevel="2">
      <c r="A396" s="221"/>
      <c r="B396" s="94"/>
      <c r="C396" s="222"/>
      <c r="D396" s="94">
        <v>6172</v>
      </c>
      <c r="E396" s="85" t="s">
        <v>588</v>
      </c>
      <c r="F396" s="187">
        <v>12590</v>
      </c>
      <c r="G396" s="82">
        <v>10790</v>
      </c>
      <c r="H396" s="82">
        <v>9590</v>
      </c>
      <c r="I396" s="82"/>
      <c r="J396" s="73">
        <f t="shared" si="15"/>
        <v>9590</v>
      </c>
      <c r="K396" s="66"/>
      <c r="L396" s="66"/>
      <c r="M396" s="66"/>
    </row>
    <row r="397" spans="1:13" outlineLevel="2">
      <c r="A397" s="221"/>
      <c r="B397" s="94"/>
      <c r="C397" s="78"/>
      <c r="D397" s="94">
        <v>6172</v>
      </c>
      <c r="E397" s="85" t="s">
        <v>588</v>
      </c>
      <c r="F397" s="187">
        <v>27628</v>
      </c>
      <c r="G397" s="82">
        <v>29820</v>
      </c>
      <c r="H397" s="82">
        <v>27528</v>
      </c>
      <c r="I397" s="82"/>
      <c r="J397" s="73">
        <f t="shared" si="15"/>
        <v>27528</v>
      </c>
      <c r="K397" s="66"/>
      <c r="L397" s="66"/>
      <c r="M397" s="66"/>
    </row>
    <row r="398" spans="1:13" outlineLevel="2">
      <c r="A398" s="221"/>
      <c r="B398" s="94"/>
      <c r="C398" s="78"/>
      <c r="D398" s="94">
        <v>6172</v>
      </c>
      <c r="E398" s="85" t="s">
        <v>588</v>
      </c>
      <c r="F398" s="187">
        <v>603</v>
      </c>
      <c r="G398" s="82">
        <v>953</v>
      </c>
      <c r="H398" s="82">
        <v>603</v>
      </c>
      <c r="I398" s="82"/>
      <c r="J398" s="73">
        <f t="shared" si="15"/>
        <v>603</v>
      </c>
      <c r="K398" s="66"/>
      <c r="L398" s="66"/>
      <c r="M398" s="66"/>
    </row>
    <row r="399" spans="1:13" outlineLevel="2">
      <c r="A399" s="80">
        <v>2</v>
      </c>
      <c r="B399" s="94">
        <v>1552</v>
      </c>
      <c r="C399" s="95" t="s">
        <v>591</v>
      </c>
      <c r="D399" s="94">
        <v>6172</v>
      </c>
      <c r="E399" s="85" t="s">
        <v>590</v>
      </c>
      <c r="F399" s="187">
        <v>58458</v>
      </c>
      <c r="G399" s="82">
        <v>58458</v>
      </c>
      <c r="H399" s="82"/>
      <c r="I399" s="82">
        <v>36800</v>
      </c>
      <c r="J399" s="73">
        <f t="shared" si="15"/>
        <v>36800</v>
      </c>
      <c r="K399" s="66"/>
      <c r="L399" s="66"/>
      <c r="M399" s="66"/>
    </row>
    <row r="400" spans="1:13" ht="26.4" outlineLevel="2">
      <c r="A400" s="80">
        <v>2</v>
      </c>
      <c r="B400" s="94">
        <v>1553</v>
      </c>
      <c r="C400" s="144" t="s">
        <v>592</v>
      </c>
      <c r="D400" s="94">
        <v>6172</v>
      </c>
      <c r="E400" s="85" t="s">
        <v>588</v>
      </c>
      <c r="F400" s="187">
        <v>11900</v>
      </c>
      <c r="G400" s="82">
        <v>10100</v>
      </c>
      <c r="H400" s="82"/>
      <c r="I400" s="82">
        <v>21000</v>
      </c>
      <c r="J400" s="73">
        <f t="shared" si="15"/>
        <v>21000</v>
      </c>
      <c r="K400" s="66"/>
      <c r="L400" s="66"/>
      <c r="M400" s="66"/>
    </row>
    <row r="401" spans="1:13" outlineLevel="2">
      <c r="A401" s="221"/>
      <c r="B401" s="79"/>
      <c r="C401" s="84"/>
      <c r="D401" s="94">
        <v>6172</v>
      </c>
      <c r="E401" s="85" t="s">
        <v>588</v>
      </c>
      <c r="F401" s="187">
        <v>28989</v>
      </c>
      <c r="G401" s="82">
        <v>28989</v>
      </c>
      <c r="H401" s="82">
        <v>26740</v>
      </c>
      <c r="I401" s="82">
        <v>5260</v>
      </c>
      <c r="J401" s="73">
        <f t="shared" si="15"/>
        <v>32000</v>
      </c>
      <c r="K401" s="66"/>
      <c r="L401" s="66"/>
      <c r="M401" s="66"/>
    </row>
    <row r="402" spans="1:13" outlineLevel="2">
      <c r="A402" s="80">
        <v>2</v>
      </c>
      <c r="B402" s="94">
        <v>1555</v>
      </c>
      <c r="C402" s="78" t="s">
        <v>593</v>
      </c>
      <c r="D402" s="94">
        <v>6172</v>
      </c>
      <c r="E402" s="85" t="s">
        <v>594</v>
      </c>
      <c r="F402" s="187">
        <v>12240</v>
      </c>
      <c r="G402" s="82">
        <v>13040</v>
      </c>
      <c r="H402" s="82">
        <v>13316</v>
      </c>
      <c r="I402" s="82"/>
      <c r="J402" s="73">
        <f t="shared" si="15"/>
        <v>13316</v>
      </c>
      <c r="K402" s="66"/>
      <c r="L402" s="66"/>
      <c r="M402" s="66"/>
    </row>
    <row r="403" spans="1:13" ht="25.5" customHeight="1" outlineLevel="2">
      <c r="A403" s="105">
        <v>2</v>
      </c>
      <c r="B403" s="166">
        <v>1693</v>
      </c>
      <c r="C403" s="193" t="s">
        <v>595</v>
      </c>
      <c r="D403" s="94">
        <v>6172</v>
      </c>
      <c r="E403" s="85" t="s">
        <v>588</v>
      </c>
      <c r="F403" s="184">
        <v>500</v>
      </c>
      <c r="G403" s="82">
        <v>500</v>
      </c>
      <c r="H403" s="82">
        <v>500</v>
      </c>
      <c r="I403" s="82"/>
      <c r="J403" s="73">
        <f t="shared" si="15"/>
        <v>500</v>
      </c>
      <c r="K403" s="66"/>
      <c r="L403" s="66"/>
      <c r="M403" s="66"/>
    </row>
    <row r="404" spans="1:13" ht="25.5" customHeight="1" outlineLevel="1">
      <c r="A404" s="163"/>
      <c r="B404" s="191"/>
      <c r="C404" s="220"/>
      <c r="D404" s="183" t="s">
        <v>596</v>
      </c>
      <c r="E404" s="85"/>
      <c r="F404" s="218"/>
      <c r="G404" s="158"/>
      <c r="H404" s="82">
        <f>SUBTOTAL(9,H392:H403)</f>
        <v>463171</v>
      </c>
      <c r="I404" s="82">
        <f>SUBTOTAL(9,I392:I403)</f>
        <v>64360</v>
      </c>
      <c r="J404" s="73">
        <f>SUBTOTAL(9,J392:J403)</f>
        <v>527531</v>
      </c>
      <c r="K404" s="66"/>
      <c r="L404" s="66"/>
      <c r="M404" s="66"/>
    </row>
    <row r="405" spans="1:13" ht="26.4" outlineLevel="2">
      <c r="A405" s="171">
        <v>5</v>
      </c>
      <c r="B405" s="192">
        <v>1383</v>
      </c>
      <c r="C405" s="219" t="s">
        <v>597</v>
      </c>
      <c r="D405" s="79">
        <v>6223</v>
      </c>
      <c r="E405" s="85" t="s">
        <v>598</v>
      </c>
      <c r="F405" s="218">
        <v>12500</v>
      </c>
      <c r="G405" s="158">
        <v>12500</v>
      </c>
      <c r="H405" s="82">
        <v>13500</v>
      </c>
      <c r="I405" s="82"/>
      <c r="J405" s="73">
        <f t="shared" ref="J405:J411" si="16">+H405+I405</f>
        <v>13500</v>
      </c>
      <c r="K405" s="66"/>
      <c r="L405" s="66"/>
      <c r="M405" s="66"/>
    </row>
    <row r="406" spans="1:13" outlineLevel="2">
      <c r="A406" s="80">
        <v>7</v>
      </c>
      <c r="B406" s="94">
        <v>1333</v>
      </c>
      <c r="C406" s="78" t="s">
        <v>599</v>
      </c>
      <c r="D406" s="94">
        <v>6223</v>
      </c>
      <c r="E406" s="85" t="s">
        <v>598</v>
      </c>
      <c r="F406" s="82">
        <v>4000</v>
      </c>
      <c r="G406" s="82">
        <v>3537</v>
      </c>
      <c r="H406" s="82">
        <v>4000</v>
      </c>
      <c r="I406" s="82"/>
      <c r="J406" s="73">
        <f t="shared" si="16"/>
        <v>4000</v>
      </c>
      <c r="K406" s="66"/>
      <c r="L406" s="66"/>
      <c r="M406" s="66"/>
    </row>
    <row r="407" spans="1:13" ht="39.6" outlineLevel="2">
      <c r="A407" s="114">
        <v>14</v>
      </c>
      <c r="B407" s="129">
        <v>9501</v>
      </c>
      <c r="C407" s="112" t="s">
        <v>600</v>
      </c>
      <c r="D407" s="129">
        <v>6223</v>
      </c>
      <c r="E407" s="128" t="s">
        <v>598</v>
      </c>
      <c r="F407" s="96">
        <v>7499</v>
      </c>
      <c r="G407" s="96">
        <v>7499</v>
      </c>
      <c r="H407" s="96">
        <v>6684</v>
      </c>
      <c r="I407" s="96"/>
      <c r="J407" s="110">
        <f t="shared" si="16"/>
        <v>6684</v>
      </c>
      <c r="K407" s="66"/>
      <c r="L407" s="66"/>
      <c r="M407" s="66"/>
    </row>
    <row r="408" spans="1:13" outlineLevel="2">
      <c r="A408" s="114">
        <v>14</v>
      </c>
      <c r="B408" s="117">
        <v>1249</v>
      </c>
      <c r="C408" s="112" t="s">
        <v>601</v>
      </c>
      <c r="D408" s="117">
        <v>6223</v>
      </c>
      <c r="E408" s="116" t="s">
        <v>598</v>
      </c>
      <c r="F408" s="96">
        <v>300</v>
      </c>
      <c r="G408" s="96">
        <v>300</v>
      </c>
      <c r="H408" s="96">
        <v>300</v>
      </c>
      <c r="I408" s="96"/>
      <c r="J408" s="110">
        <f t="shared" si="16"/>
        <v>300</v>
      </c>
      <c r="K408" s="66"/>
      <c r="L408" s="66"/>
      <c r="M408" s="66"/>
    </row>
    <row r="409" spans="1:13" outlineLevel="2">
      <c r="A409" s="114">
        <v>14</v>
      </c>
      <c r="B409" s="117">
        <v>1420</v>
      </c>
      <c r="C409" s="112" t="s">
        <v>602</v>
      </c>
      <c r="D409" s="117">
        <v>6223</v>
      </c>
      <c r="E409" s="116" t="s">
        <v>598</v>
      </c>
      <c r="F409" s="96">
        <v>700</v>
      </c>
      <c r="G409" s="96">
        <v>400</v>
      </c>
      <c r="H409" s="96">
        <v>500</v>
      </c>
      <c r="I409" s="96"/>
      <c r="J409" s="110">
        <f t="shared" si="16"/>
        <v>500</v>
      </c>
      <c r="K409" s="66"/>
      <c r="L409" s="66"/>
      <c r="M409" s="66"/>
    </row>
    <row r="410" spans="1:13" outlineLevel="2">
      <c r="A410" s="114">
        <v>14</v>
      </c>
      <c r="B410" s="117">
        <v>1458</v>
      </c>
      <c r="C410" s="112" t="s">
        <v>603</v>
      </c>
      <c r="D410" s="117">
        <v>6223</v>
      </c>
      <c r="E410" s="116" t="s">
        <v>598</v>
      </c>
      <c r="F410" s="96">
        <v>5000</v>
      </c>
      <c r="G410" s="96">
        <v>4342.8999999999996</v>
      </c>
      <c r="H410" s="96">
        <v>3000</v>
      </c>
      <c r="I410" s="96"/>
      <c r="J410" s="110">
        <f t="shared" si="16"/>
        <v>3000</v>
      </c>
      <c r="K410" s="66"/>
      <c r="L410" s="66"/>
      <c r="M410" s="66"/>
    </row>
    <row r="411" spans="1:13" outlineLevel="2">
      <c r="A411" s="114">
        <v>14</v>
      </c>
      <c r="B411" s="117">
        <v>1459</v>
      </c>
      <c r="C411" s="112" t="s">
        <v>604</v>
      </c>
      <c r="D411" s="117">
        <v>6223</v>
      </c>
      <c r="E411" s="116" t="s">
        <v>598</v>
      </c>
      <c r="F411" s="96">
        <v>3180</v>
      </c>
      <c r="G411" s="96">
        <v>2110</v>
      </c>
      <c r="H411" s="96">
        <v>3000</v>
      </c>
      <c r="I411" s="96"/>
      <c r="J411" s="110">
        <f t="shared" si="16"/>
        <v>3000</v>
      </c>
      <c r="K411" s="66"/>
      <c r="L411" s="66"/>
      <c r="M411" s="66"/>
    </row>
    <row r="412" spans="1:13" outlineLevel="1">
      <c r="A412" s="114"/>
      <c r="B412" s="117"/>
      <c r="C412" s="112"/>
      <c r="D412" s="217" t="s">
        <v>605</v>
      </c>
      <c r="E412" s="116"/>
      <c r="F412" s="96"/>
      <c r="G412" s="96"/>
      <c r="H412" s="96">
        <f>SUBTOTAL(9,H405:H411)</f>
        <v>30984</v>
      </c>
      <c r="I412" s="96">
        <f>SUBTOTAL(9,I405:I411)</f>
        <v>0</v>
      </c>
      <c r="J412" s="110">
        <f>SUBTOTAL(9,J405:J411)</f>
        <v>30984</v>
      </c>
      <c r="K412" s="66"/>
      <c r="L412" s="66"/>
      <c r="M412" s="66"/>
    </row>
    <row r="413" spans="1:13" outlineLevel="2">
      <c r="A413" s="80">
        <v>4</v>
      </c>
      <c r="B413" s="94">
        <v>1292</v>
      </c>
      <c r="C413" s="78" t="s">
        <v>606</v>
      </c>
      <c r="D413" s="94">
        <v>6310</v>
      </c>
      <c r="E413" s="106" t="s">
        <v>52</v>
      </c>
      <c r="F413" s="82">
        <v>30000</v>
      </c>
      <c r="G413" s="82">
        <v>26500</v>
      </c>
      <c r="H413" s="82">
        <v>25000</v>
      </c>
      <c r="I413" s="82"/>
      <c r="J413" s="73">
        <f>+H413+I413</f>
        <v>25000</v>
      </c>
      <c r="K413" s="66"/>
      <c r="L413" s="66"/>
      <c r="M413" s="66"/>
    </row>
    <row r="414" spans="1:13" outlineLevel="1">
      <c r="A414" s="80"/>
      <c r="B414" s="109"/>
      <c r="C414" s="78"/>
      <c r="D414" s="216" t="s">
        <v>607</v>
      </c>
      <c r="E414" s="108"/>
      <c r="F414" s="82"/>
      <c r="G414" s="82"/>
      <c r="H414" s="82">
        <f>SUBTOTAL(9,H413)</f>
        <v>25000</v>
      </c>
      <c r="I414" s="82">
        <f>SUBTOTAL(9,I413)</f>
        <v>0</v>
      </c>
      <c r="J414" s="73">
        <f>SUBTOTAL(9,J413)</f>
        <v>25000</v>
      </c>
      <c r="K414" s="66"/>
      <c r="L414" s="66"/>
      <c r="M414" s="66"/>
    </row>
    <row r="415" spans="1:13" outlineLevel="2">
      <c r="A415" s="80">
        <v>17</v>
      </c>
      <c r="B415" s="79">
        <v>1226</v>
      </c>
      <c r="C415" s="78" t="s">
        <v>608</v>
      </c>
      <c r="D415" s="94">
        <v>6320</v>
      </c>
      <c r="E415" s="106" t="s">
        <v>609</v>
      </c>
      <c r="F415" s="82">
        <v>33000</v>
      </c>
      <c r="G415" s="82">
        <v>33000</v>
      </c>
      <c r="H415" s="82">
        <v>33000</v>
      </c>
      <c r="I415" s="82"/>
      <c r="J415" s="73">
        <f>+H415+I415</f>
        <v>33000</v>
      </c>
      <c r="K415" s="66"/>
      <c r="L415" s="66"/>
      <c r="M415" s="66"/>
    </row>
    <row r="416" spans="1:13" outlineLevel="1">
      <c r="A416" s="80"/>
      <c r="B416" s="79"/>
      <c r="C416" s="78"/>
      <c r="D416" s="183" t="s">
        <v>610</v>
      </c>
      <c r="E416" s="106"/>
      <c r="F416" s="82"/>
      <c r="G416" s="82"/>
      <c r="H416" s="82">
        <f>SUBTOTAL(9,H415)</f>
        <v>33000</v>
      </c>
      <c r="I416" s="82">
        <f>SUBTOTAL(9,I415)</f>
        <v>0</v>
      </c>
      <c r="J416" s="73">
        <f>SUBTOTAL(9,J415)</f>
        <v>33000</v>
      </c>
      <c r="K416" s="66"/>
      <c r="L416" s="66"/>
      <c r="M416" s="66"/>
    </row>
    <row r="417" spans="1:13" outlineLevel="1">
      <c r="A417" s="80">
        <v>4</v>
      </c>
      <c r="B417" s="109">
        <v>1256</v>
      </c>
      <c r="C417" s="78" t="s">
        <v>611</v>
      </c>
      <c r="D417" s="109">
        <v>6399</v>
      </c>
      <c r="E417" s="108" t="s">
        <v>87</v>
      </c>
      <c r="F417" s="82">
        <v>1000</v>
      </c>
      <c r="G417" s="82">
        <v>2465</v>
      </c>
      <c r="H417" s="82">
        <v>1000</v>
      </c>
      <c r="I417" s="82"/>
      <c r="J417" s="73">
        <v>1000</v>
      </c>
      <c r="K417" s="66"/>
      <c r="L417" s="66"/>
      <c r="M417" s="66"/>
    </row>
    <row r="418" spans="1:13" outlineLevel="1">
      <c r="A418" s="80"/>
      <c r="B418" s="79"/>
      <c r="C418" s="78"/>
      <c r="D418" s="183" t="s">
        <v>612</v>
      </c>
      <c r="E418" s="106"/>
      <c r="F418" s="82"/>
      <c r="G418" s="82"/>
      <c r="H418" s="82">
        <f>SUBTOTAL(9,H417)</f>
        <v>1000</v>
      </c>
      <c r="I418" s="82">
        <f>SUBTOTAL(9,I417)</f>
        <v>0</v>
      </c>
      <c r="J418" s="73">
        <f>SUBTOTAL(9,J417)</f>
        <v>1000</v>
      </c>
      <c r="K418" s="66"/>
      <c r="L418" s="66"/>
      <c r="M418" s="66"/>
    </row>
    <row r="419" spans="1:13" ht="26.4" outlineLevel="2">
      <c r="A419" s="80">
        <v>4</v>
      </c>
      <c r="B419" s="79">
        <v>1304</v>
      </c>
      <c r="C419" s="78" t="s">
        <v>613</v>
      </c>
      <c r="D419" s="79">
        <v>6409</v>
      </c>
      <c r="E419" s="85" t="s">
        <v>614</v>
      </c>
      <c r="F419" s="82">
        <v>188364</v>
      </c>
      <c r="G419" s="82">
        <v>20381</v>
      </c>
      <c r="H419" s="82">
        <f>393369+19100</f>
        <v>412469</v>
      </c>
      <c r="I419" s="82"/>
      <c r="J419" s="73">
        <f t="shared" ref="J419:J432" si="17">+H419+I419</f>
        <v>412469</v>
      </c>
      <c r="K419" s="66"/>
      <c r="L419" s="66"/>
      <c r="M419" s="66"/>
    </row>
    <row r="420" spans="1:13" ht="26.4" outlineLevel="2">
      <c r="A420" s="114">
        <v>14</v>
      </c>
      <c r="B420" s="129">
        <v>1117</v>
      </c>
      <c r="C420" s="112" t="s">
        <v>615</v>
      </c>
      <c r="D420" s="129">
        <v>6409</v>
      </c>
      <c r="E420" s="128" t="s">
        <v>616</v>
      </c>
      <c r="F420" s="96">
        <v>20000</v>
      </c>
      <c r="G420" s="96">
        <v>15697</v>
      </c>
      <c r="H420" s="96">
        <v>20000</v>
      </c>
      <c r="I420" s="96"/>
      <c r="J420" s="110">
        <f t="shared" si="17"/>
        <v>20000</v>
      </c>
      <c r="K420" s="66"/>
      <c r="L420" s="66"/>
      <c r="M420" s="66"/>
    </row>
    <row r="421" spans="1:13" outlineLevel="2">
      <c r="A421" s="114">
        <v>14</v>
      </c>
      <c r="B421" s="117">
        <v>1116</v>
      </c>
      <c r="C421" s="112" t="s">
        <v>617</v>
      </c>
      <c r="D421" s="117">
        <v>6409</v>
      </c>
      <c r="E421" s="116" t="s">
        <v>614</v>
      </c>
      <c r="F421" s="96">
        <v>1000</v>
      </c>
      <c r="G421" s="96">
        <v>1000</v>
      </c>
      <c r="H421" s="96">
        <v>1000</v>
      </c>
      <c r="I421" s="96"/>
      <c r="J421" s="110">
        <f t="shared" si="17"/>
        <v>1000</v>
      </c>
      <c r="K421" s="66"/>
      <c r="L421" s="66"/>
      <c r="M421" s="66"/>
    </row>
    <row r="422" spans="1:13" outlineLevel="2">
      <c r="A422" s="114">
        <v>14</v>
      </c>
      <c r="B422" s="117">
        <v>1119</v>
      </c>
      <c r="C422" s="112" t="s">
        <v>618</v>
      </c>
      <c r="D422" s="117">
        <v>6409</v>
      </c>
      <c r="E422" s="116" t="s">
        <v>614</v>
      </c>
      <c r="F422" s="96">
        <v>20000</v>
      </c>
      <c r="G422" s="96"/>
      <c r="H422" s="96">
        <v>20000</v>
      </c>
      <c r="I422" s="96"/>
      <c r="J422" s="110">
        <f t="shared" si="17"/>
        <v>20000</v>
      </c>
      <c r="K422" s="66"/>
      <c r="L422" s="66"/>
      <c r="M422" s="66"/>
    </row>
    <row r="423" spans="1:13" outlineLevel="2">
      <c r="A423" s="114">
        <v>14</v>
      </c>
      <c r="B423" s="117">
        <v>1120</v>
      </c>
      <c r="C423" s="112" t="s">
        <v>619</v>
      </c>
      <c r="D423" s="215">
        <v>6409</v>
      </c>
      <c r="E423" s="214" t="s">
        <v>614</v>
      </c>
      <c r="F423" s="111">
        <v>800</v>
      </c>
      <c r="G423" s="96">
        <v>1200</v>
      </c>
      <c r="H423" s="96">
        <v>800</v>
      </c>
      <c r="I423" s="96"/>
      <c r="J423" s="110">
        <f t="shared" si="17"/>
        <v>800</v>
      </c>
      <c r="K423" s="66"/>
      <c r="L423" s="66"/>
      <c r="M423" s="66"/>
    </row>
    <row r="424" spans="1:13" outlineLevel="2">
      <c r="A424" s="114">
        <v>14</v>
      </c>
      <c r="B424" s="117">
        <v>1523</v>
      </c>
      <c r="C424" s="112" t="s">
        <v>620</v>
      </c>
      <c r="D424" s="215">
        <v>6409</v>
      </c>
      <c r="E424" s="214" t="s">
        <v>614</v>
      </c>
      <c r="F424" s="111">
        <v>8600</v>
      </c>
      <c r="G424" s="96">
        <v>8600</v>
      </c>
      <c r="H424" s="96">
        <v>5000</v>
      </c>
      <c r="I424" s="96"/>
      <c r="J424" s="110">
        <f t="shared" si="17"/>
        <v>5000</v>
      </c>
      <c r="K424" s="66"/>
      <c r="L424" s="66"/>
      <c r="M424" s="66"/>
    </row>
    <row r="425" spans="1:13" outlineLevel="2">
      <c r="A425" s="114">
        <v>14</v>
      </c>
      <c r="B425" s="117">
        <v>1540</v>
      </c>
      <c r="C425" s="112" t="s">
        <v>621</v>
      </c>
      <c r="D425" s="120">
        <v>6409</v>
      </c>
      <c r="E425" s="116" t="s">
        <v>622</v>
      </c>
      <c r="F425" s="111">
        <v>10000</v>
      </c>
      <c r="G425" s="96">
        <v>4875</v>
      </c>
      <c r="H425" s="119">
        <v>5000</v>
      </c>
      <c r="I425" s="96"/>
      <c r="J425" s="118">
        <f t="shared" si="17"/>
        <v>5000</v>
      </c>
      <c r="K425" s="66"/>
      <c r="L425" s="66"/>
      <c r="M425" s="66"/>
    </row>
    <row r="426" spans="1:13" outlineLevel="2">
      <c r="A426" s="80">
        <v>20</v>
      </c>
      <c r="B426" s="94">
        <v>1030</v>
      </c>
      <c r="C426" s="78" t="s">
        <v>623</v>
      </c>
      <c r="D426" s="151">
        <v>6409</v>
      </c>
      <c r="E426" s="213" t="s">
        <v>614</v>
      </c>
      <c r="F426" s="102">
        <v>1500</v>
      </c>
      <c r="G426" s="97">
        <v>1500</v>
      </c>
      <c r="H426" s="97">
        <v>1500</v>
      </c>
      <c r="I426" s="100"/>
      <c r="J426" s="99">
        <f t="shared" si="17"/>
        <v>1500</v>
      </c>
      <c r="K426" s="66"/>
      <c r="L426" s="66"/>
      <c r="M426" s="66"/>
    </row>
    <row r="427" spans="1:13" outlineLevel="2">
      <c r="A427" s="80">
        <v>20</v>
      </c>
      <c r="B427" s="79">
        <v>1288</v>
      </c>
      <c r="C427" s="78" t="s">
        <v>624</v>
      </c>
      <c r="D427" s="79">
        <v>6409</v>
      </c>
      <c r="E427" s="85" t="s">
        <v>614</v>
      </c>
      <c r="F427" s="102">
        <v>7400</v>
      </c>
      <c r="G427" s="97">
        <v>7400</v>
      </c>
      <c r="H427" s="97">
        <v>7178</v>
      </c>
      <c r="I427" s="97"/>
      <c r="J427" s="99">
        <f t="shared" si="17"/>
        <v>7178</v>
      </c>
      <c r="K427" s="66"/>
      <c r="L427" s="66"/>
      <c r="M427" s="66"/>
    </row>
    <row r="428" spans="1:13" outlineLevel="2">
      <c r="A428" s="80">
        <v>20</v>
      </c>
      <c r="B428" s="79">
        <v>1504</v>
      </c>
      <c r="C428" s="78" t="s">
        <v>625</v>
      </c>
      <c r="D428" s="79">
        <v>6409</v>
      </c>
      <c r="E428" s="85" t="s">
        <v>614</v>
      </c>
      <c r="F428" s="102">
        <v>5500</v>
      </c>
      <c r="G428" s="97">
        <v>3578</v>
      </c>
      <c r="H428" s="97">
        <v>5324</v>
      </c>
      <c r="I428" s="97"/>
      <c r="J428" s="99">
        <f t="shared" si="17"/>
        <v>5324</v>
      </c>
      <c r="K428" s="66"/>
      <c r="L428" s="66"/>
      <c r="M428" s="66"/>
    </row>
    <row r="429" spans="1:13" outlineLevel="2">
      <c r="A429" s="80">
        <v>22</v>
      </c>
      <c r="B429" s="86">
        <v>1078</v>
      </c>
      <c r="C429" s="87" t="s">
        <v>626</v>
      </c>
      <c r="D429" s="86">
        <v>6409</v>
      </c>
      <c r="E429" s="76" t="s">
        <v>614</v>
      </c>
      <c r="F429" s="83">
        <v>2000</v>
      </c>
      <c r="G429" s="82">
        <v>1956</v>
      </c>
      <c r="H429" s="96">
        <v>2000</v>
      </c>
      <c r="I429" s="82"/>
      <c r="J429" s="81">
        <f t="shared" si="17"/>
        <v>2000</v>
      </c>
      <c r="K429" s="66"/>
      <c r="L429" s="66"/>
      <c r="M429" s="66"/>
    </row>
    <row r="430" spans="1:13" ht="26.4" outlineLevel="2">
      <c r="A430" s="80">
        <v>22</v>
      </c>
      <c r="B430" s="79">
        <v>1160</v>
      </c>
      <c r="C430" s="93" t="s">
        <v>627</v>
      </c>
      <c r="D430" s="92">
        <v>6409</v>
      </c>
      <c r="E430" s="91" t="s">
        <v>628</v>
      </c>
      <c r="F430" s="83">
        <v>15000</v>
      </c>
      <c r="G430" s="82">
        <v>3459</v>
      </c>
      <c r="H430" s="82"/>
      <c r="I430" s="82">
        <v>30000</v>
      </c>
      <c r="J430" s="81">
        <f t="shared" si="17"/>
        <v>30000</v>
      </c>
      <c r="K430" s="66"/>
      <c r="L430" s="66"/>
      <c r="M430" s="66"/>
    </row>
    <row r="431" spans="1:13" ht="26.4" outlineLevel="2">
      <c r="A431" s="80">
        <v>22</v>
      </c>
      <c r="B431" s="79">
        <v>1771</v>
      </c>
      <c r="C431" s="93" t="s">
        <v>629</v>
      </c>
      <c r="D431" s="92">
        <v>6409</v>
      </c>
      <c r="E431" s="91" t="s">
        <v>628</v>
      </c>
      <c r="F431" s="83">
        <v>15000</v>
      </c>
      <c r="G431" s="82">
        <v>1106</v>
      </c>
      <c r="H431" s="82"/>
      <c r="I431" s="82">
        <v>19000</v>
      </c>
      <c r="J431" s="81">
        <f t="shared" si="17"/>
        <v>19000</v>
      </c>
      <c r="K431" s="66"/>
      <c r="L431" s="66"/>
      <c r="M431" s="66"/>
    </row>
    <row r="432" spans="1:13" ht="26.4" outlineLevel="2">
      <c r="A432" s="80">
        <v>22</v>
      </c>
      <c r="B432" s="94" t="s">
        <v>140</v>
      </c>
      <c r="C432" s="93" t="s">
        <v>630</v>
      </c>
      <c r="D432" s="92">
        <v>6409</v>
      </c>
      <c r="E432" s="91" t="s">
        <v>628</v>
      </c>
      <c r="F432" s="83"/>
      <c r="G432" s="82"/>
      <c r="H432" s="82"/>
      <c r="I432" s="82">
        <v>20000</v>
      </c>
      <c r="J432" s="81">
        <f t="shared" si="17"/>
        <v>20000</v>
      </c>
      <c r="K432" s="66"/>
      <c r="L432" s="66"/>
      <c r="M432" s="66"/>
    </row>
    <row r="433" spans="1:13" outlineLevel="1">
      <c r="A433" s="80"/>
      <c r="B433" s="94"/>
      <c r="C433" s="93"/>
      <c r="D433" s="212" t="s">
        <v>631</v>
      </c>
      <c r="E433" s="91"/>
      <c r="F433" s="83"/>
      <c r="G433" s="82"/>
      <c r="H433" s="96">
        <f>SUBTOTAL(9,H419:H432)</f>
        <v>480271</v>
      </c>
      <c r="I433" s="82">
        <f>SUBTOTAL(9,I419:I432)</f>
        <v>69000</v>
      </c>
      <c r="J433" s="81">
        <f>SUBTOTAL(9,J419:J432)</f>
        <v>549271</v>
      </c>
      <c r="K433" s="66"/>
      <c r="L433" s="66"/>
      <c r="M433" s="66"/>
    </row>
    <row r="434" spans="1:13" ht="26.4" outlineLevel="2">
      <c r="A434" s="321">
        <v>17</v>
      </c>
      <c r="B434" s="320">
        <v>1121</v>
      </c>
      <c r="C434" s="327" t="s">
        <v>632</v>
      </c>
      <c r="D434" s="197" t="s">
        <v>633</v>
      </c>
      <c r="E434" s="148" t="s">
        <v>634</v>
      </c>
      <c r="F434" s="83">
        <v>50</v>
      </c>
      <c r="G434" s="82">
        <v>50</v>
      </c>
      <c r="H434" s="82"/>
      <c r="I434" s="82"/>
      <c r="J434" s="73">
        <f>+H434+I434</f>
        <v>0</v>
      </c>
      <c r="K434" s="66"/>
      <c r="L434" s="66"/>
      <c r="M434" s="66"/>
    </row>
    <row r="435" spans="1:13" ht="26.4" outlineLevel="1">
      <c r="A435" s="326"/>
      <c r="B435" s="326"/>
      <c r="C435" s="325"/>
      <c r="D435" s="211" t="s">
        <v>635</v>
      </c>
      <c r="E435" s="210"/>
      <c r="F435" s="209"/>
      <c r="G435" s="209"/>
      <c r="H435" s="209">
        <f>SUBTOTAL(9,H434:H434)</f>
        <v>0</v>
      </c>
      <c r="I435" s="209">
        <f>SUBTOTAL(9,I434:I434)</f>
        <v>0</v>
      </c>
      <c r="J435" s="209">
        <f>SUBTOTAL(9,J434:J434)</f>
        <v>0</v>
      </c>
      <c r="K435" s="66"/>
      <c r="L435" s="66"/>
      <c r="M435" s="66"/>
    </row>
    <row r="436" spans="1:13" outlineLevel="1">
      <c r="A436" s="71"/>
      <c r="B436" s="68"/>
      <c r="C436" s="69"/>
      <c r="D436" s="69"/>
      <c r="E436" s="70"/>
      <c r="F436" s="68"/>
      <c r="G436" s="67"/>
      <c r="H436" s="207"/>
      <c r="I436" s="207"/>
      <c r="J436" s="206"/>
      <c r="K436" s="72"/>
      <c r="L436" s="66"/>
      <c r="M436" s="66"/>
    </row>
    <row r="437" spans="1:13" outlineLevel="1">
      <c r="A437" s="71"/>
      <c r="B437" s="68"/>
      <c r="C437" s="69"/>
      <c r="D437" s="208" t="s">
        <v>636</v>
      </c>
      <c r="E437" s="70"/>
      <c r="F437" s="68"/>
      <c r="G437" s="67"/>
      <c r="H437" s="207">
        <f>SUBTOTAL(9,H3:H436)</f>
        <v>5263437</v>
      </c>
      <c r="I437" s="207">
        <f>SUBTOTAL(9,I3:I436)</f>
        <v>1145006</v>
      </c>
      <c r="J437" s="206">
        <f>SUBTOTAL(9,J3:J436)</f>
        <v>6408443</v>
      </c>
      <c r="K437" s="72"/>
      <c r="L437" s="66"/>
      <c r="M437" s="66"/>
    </row>
    <row r="438" spans="1:13">
      <c r="A438" s="71"/>
      <c r="B438" s="68"/>
      <c r="C438" s="69"/>
      <c r="D438" s="69"/>
      <c r="E438" s="70"/>
      <c r="F438" s="68"/>
      <c r="G438" s="67"/>
      <c r="H438" s="68"/>
      <c r="I438" s="68"/>
      <c r="J438" s="67"/>
      <c r="K438" s="66"/>
      <c r="L438" s="66"/>
      <c r="M438" s="66"/>
    </row>
    <row r="439" spans="1:13">
      <c r="B439" s="205"/>
      <c r="H439" s="203"/>
      <c r="I439" s="202"/>
      <c r="J439" s="201"/>
    </row>
    <row r="440" spans="1:13">
      <c r="B440" s="205"/>
      <c r="H440" s="62"/>
      <c r="I440" s="204"/>
      <c r="J440" s="201"/>
    </row>
    <row r="441" spans="1:13">
      <c r="H441" s="203"/>
      <c r="I441" s="202"/>
      <c r="J441" s="201"/>
    </row>
    <row r="442" spans="1:13">
      <c r="J442" s="65"/>
    </row>
    <row r="443" spans="1:13">
      <c r="H443" s="200"/>
      <c r="I443" s="200"/>
      <c r="J443" s="200"/>
    </row>
    <row r="444" spans="1:13">
      <c r="J444" s="65"/>
    </row>
  </sheetData>
  <phoneticPr fontId="0" type="noConversion"/>
  <printOptions horizontalCentered="1"/>
  <pageMargins left="0.31496062992125984" right="0.27559055118110237" top="0.78740157480314965" bottom="0.51181102362204722" header="0.35433070866141736" footer="0.31496062992125984"/>
  <pageSetup paperSize="9" scale="98" fitToHeight="100" orientation="portrait" r:id="rId1"/>
  <headerFooter alignWithMargins="0">
    <oddHeader>&amp;R&amp;12Tabulka č. 5&amp;10
str. č. &amp;P</oddHeader>
  </headerFooter>
  <rowBreaks count="1" manualBreakCount="1">
    <brk id="26" min="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zdroj graf 1. 2.</vt:lpstr>
      <vt:lpstr>1</vt:lpstr>
      <vt:lpstr>zdroj graf 3.</vt:lpstr>
      <vt:lpstr>zdroj graf 4.</vt:lpstr>
      <vt:lpstr>zdrojová data</vt:lpstr>
      <vt:lpstr>'1'!Názvy_tisku</vt:lpstr>
      <vt:lpstr>'zdrojová data'!Názvy_tisku</vt:lpstr>
      <vt:lpstr>'1'!Oblast_tisku</vt:lpstr>
      <vt:lpstr>'zdroj graf 1. 2.'!Oblast_tisku</vt:lpstr>
      <vt:lpstr>'zdroj graf 3.'!Oblast_tisku</vt:lpstr>
      <vt:lpstr>'zdroj graf 4.'!Oblast_tisku</vt:lpstr>
      <vt:lpstr>'zdrojová data'!Oblast_tisku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Martinec Martin</dc:creator>
  <cp:keywords/>
  <dc:description/>
  <cp:lastModifiedBy>Radka</cp:lastModifiedBy>
  <cp:revision/>
  <dcterms:created xsi:type="dcterms:W3CDTF">2015-09-30T06:46:35Z</dcterms:created>
  <dcterms:modified xsi:type="dcterms:W3CDTF">2018-11-16T23:12:17Z</dcterms:modified>
  <cp:category/>
  <cp:contentStatus/>
</cp:coreProperties>
</file>